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drawings/drawing2.xml" ContentType="application/vnd.openxmlformats-officedocument.drawing+xml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embeddings/oleObject94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00008992\Desktop\"/>
    </mc:Choice>
  </mc:AlternateContent>
  <xr:revisionPtr revIDLastSave="0" documentId="8_{3C0AA091-2ED9-45B9-9C3B-C0CA81E0B61A}" xr6:coauthVersionLast="47" xr6:coauthVersionMax="47" xr10:uidLastSave="{00000000-0000-0000-0000-000000000000}"/>
  <bookViews>
    <workbookView xWindow="-120" yWindow="-120" windowWidth="29040" windowHeight="15720" xr2:uid="{4727CCC0-113B-4E84-B39F-8821D6C5CD64}"/>
  </bookViews>
  <sheets>
    <sheet name="Apr-23_N" sheetId="1" r:id="rId1"/>
    <sheet name="May-23" sheetId="2" r:id="rId2"/>
    <sheet name="June-23" sheetId="3" r:id="rId3"/>
    <sheet name="July-23" sheetId="4" r:id="rId4"/>
    <sheet name="Aug-23" sheetId="5" r:id="rId5"/>
    <sheet name="sep-23" sheetId="6" r:id="rId6"/>
    <sheet name="Oct-23" sheetId="7" r:id="rId7"/>
    <sheet name="Nov-23" sheetId="8" r:id="rId8"/>
    <sheet name="Dec-23" sheetId="9" r:id="rId9"/>
    <sheet name="Jan-24" sheetId="10" r:id="rId10"/>
    <sheet name="Feb-24" sheetId="11" r:id="rId11"/>
    <sheet name="Mar-24" sheetId="12" r:id="rId12"/>
  </sheets>
  <externalReferences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</externalReferences>
  <definedNames>
    <definedName name="\a" localSheetId="4">#REF!</definedName>
    <definedName name="\a" localSheetId="8">#REF!</definedName>
    <definedName name="\a" localSheetId="10">#REF!</definedName>
    <definedName name="\a" localSheetId="9">#REF!</definedName>
    <definedName name="\a" localSheetId="3">#REF!</definedName>
    <definedName name="\a" localSheetId="2">#REF!</definedName>
    <definedName name="\a" localSheetId="11">#REF!</definedName>
    <definedName name="\a" localSheetId="1">#REF!</definedName>
    <definedName name="\a" localSheetId="7">#REF!</definedName>
    <definedName name="\a" localSheetId="6">#REF!</definedName>
    <definedName name="\a" localSheetId="5">#REF!</definedName>
    <definedName name="\a">#REF!</definedName>
    <definedName name="\b" localSheetId="4">#REF!</definedName>
    <definedName name="\b" localSheetId="8">#REF!</definedName>
    <definedName name="\b" localSheetId="10">#REF!</definedName>
    <definedName name="\b" localSheetId="9">#REF!</definedName>
    <definedName name="\b" localSheetId="3">#REF!</definedName>
    <definedName name="\b" localSheetId="2">#REF!</definedName>
    <definedName name="\b" localSheetId="11">#REF!</definedName>
    <definedName name="\b" localSheetId="1">#REF!</definedName>
    <definedName name="\b" localSheetId="7">#REF!</definedName>
    <definedName name="\b" localSheetId="6">#REF!</definedName>
    <definedName name="\b" localSheetId="5">#REF!</definedName>
    <definedName name="\b">#REF!</definedName>
    <definedName name="\c" localSheetId="4">#REF!</definedName>
    <definedName name="\c" localSheetId="8">#REF!</definedName>
    <definedName name="\c" localSheetId="10">#REF!</definedName>
    <definedName name="\c" localSheetId="9">#REF!</definedName>
    <definedName name="\c" localSheetId="3">#REF!</definedName>
    <definedName name="\c" localSheetId="2">#REF!</definedName>
    <definedName name="\c" localSheetId="11">#REF!</definedName>
    <definedName name="\c" localSheetId="1">#REF!</definedName>
    <definedName name="\c" localSheetId="7">#REF!</definedName>
    <definedName name="\c" localSheetId="6">#REF!</definedName>
    <definedName name="\c" localSheetId="5">#REF!</definedName>
    <definedName name="\c">#REF!</definedName>
    <definedName name="\d" localSheetId="1">#REF!</definedName>
    <definedName name="\d">#REF!</definedName>
    <definedName name="\e" localSheetId="1">#REF!</definedName>
    <definedName name="\e">#REF!</definedName>
    <definedName name="\f" localSheetId="1">#REF!</definedName>
    <definedName name="\f">#REF!</definedName>
    <definedName name="\k" localSheetId="1">#REF!</definedName>
    <definedName name="\k">#REF!</definedName>
    <definedName name="\n" localSheetId="1">#REF!</definedName>
    <definedName name="\n">#REF!</definedName>
    <definedName name="\o" localSheetId="1">#REF!</definedName>
    <definedName name="\o">#REF!</definedName>
    <definedName name="\p" localSheetId="1">#REF!</definedName>
    <definedName name="\p">#REF!</definedName>
    <definedName name="\s" localSheetId="1">#REF!</definedName>
    <definedName name="\s">#REF!</definedName>
    <definedName name="_" localSheetId="1">#REF!</definedName>
    <definedName name="_">#REF!</definedName>
    <definedName name="_.._D__D__D__D_" localSheetId="1">#REF!</definedName>
    <definedName name="_.._D__D__D__D_">#REF!</definedName>
    <definedName name="________________XL__ENTER_UNIT" localSheetId="1">#REF!</definedName>
    <definedName name="________________XL__ENTER_UNIT">#REF!</definedName>
    <definedName name="_______________XL__ENTER_UNIT" localSheetId="1">#REF!</definedName>
    <definedName name="_______________XL__ENTER_UNIT">#REF!</definedName>
    <definedName name="______________XL__ENTER_UNIT" localSheetId="1">#REF!</definedName>
    <definedName name="______________XL__ENTER_UNIT">#REF!</definedName>
    <definedName name="_____________XL__ENTER_UNIT" localSheetId="1">#REF!</definedName>
    <definedName name="_____________XL__ENTER_UNIT">#REF!</definedName>
    <definedName name="____________XL__ENTER_UNIT" localSheetId="1">#REF!</definedName>
    <definedName name="____________XL__ENTER_UNIT">#REF!</definedName>
    <definedName name="___________XL__ENTER_UNIT" localSheetId="1">#REF!</definedName>
    <definedName name="___________XL__ENTER_UNIT">#REF!</definedName>
    <definedName name="__________XL__ENTER_UNIT" localSheetId="1">#REF!</definedName>
    <definedName name="__________XL__ENTER_UNIT">#REF!</definedName>
    <definedName name="_________XL__ENTER_UNIT" localSheetId="1">#REF!</definedName>
    <definedName name="_________XL__ENTER_UNIT">#REF!</definedName>
    <definedName name="________XL__ENTER_UNIT" localSheetId="1">#REF!</definedName>
    <definedName name="________XL__ENTER_UNIT">#REF!</definedName>
    <definedName name="_______XL__ENTER_UNIT" localSheetId="1">#REF!</definedName>
    <definedName name="_______XL__ENTER_UNIT">#REF!</definedName>
    <definedName name="______XL__ENTER_UNIT" localSheetId="1">#REF!</definedName>
    <definedName name="______XL__ENTER_UNIT">#REF!</definedName>
    <definedName name="_____XL__ENTER_UNIT" localSheetId="1">#REF!</definedName>
    <definedName name="_____XL__ENTER_UNIT">#REF!</definedName>
    <definedName name="____XL__ENTER_UNIT" localSheetId="1">#REF!</definedName>
    <definedName name="____XL__ENTER_UNIT">#REF!</definedName>
    <definedName name="___123Graph_AI_II_PLF" localSheetId="2">#REF!</definedName>
    <definedName name="___123Graph_AI_II_PLF">[3]CE!#REF!</definedName>
    <definedName name="___123Graph_BI_II_PLF" localSheetId="2">#REF!</definedName>
    <definedName name="___123Graph_BI_II_PLF">[3]CE!#REF!</definedName>
    <definedName name="___123Graph_CI_II_PLF" localSheetId="2">#REF!</definedName>
    <definedName name="___123Graph_CI_II_PLF">[3]CE!#REF!</definedName>
    <definedName name="___123Graph_XI_II_PLF" localSheetId="2">#REF!</definedName>
    <definedName name="___123Graph_XI_II_PLF">[3]CE!#REF!</definedName>
    <definedName name="___XL__ENTER_UNIT" localSheetId="4">#REF!</definedName>
    <definedName name="___XL__ENTER_UNIT" localSheetId="8">#REF!</definedName>
    <definedName name="___XL__ENTER_UNIT" localSheetId="10">#REF!</definedName>
    <definedName name="___XL__ENTER_UNIT" localSheetId="9">#REF!</definedName>
    <definedName name="___XL__ENTER_UNIT" localSheetId="3">#REF!</definedName>
    <definedName name="___XL__ENTER_UNIT" localSheetId="2">#REF!</definedName>
    <definedName name="___XL__ENTER_UNIT" localSheetId="11">#REF!</definedName>
    <definedName name="___XL__ENTER_UNIT" localSheetId="1">#REF!</definedName>
    <definedName name="___XL__ENTER_UNIT" localSheetId="7">#REF!</definedName>
    <definedName name="___XL__ENTER_UNIT" localSheetId="6">#REF!</definedName>
    <definedName name="___XL__ENTER_UNIT" localSheetId="5">#REF!</definedName>
    <definedName name="___XL__ENTER_UNIT">#REF!</definedName>
    <definedName name="__123Graph_A" localSheetId="4" hidden="1">[4]CE!#REF!</definedName>
    <definedName name="__123Graph_A" localSheetId="8" hidden="1">[4]CE!#REF!</definedName>
    <definedName name="__123Graph_A" localSheetId="10" hidden="1">[4]CE!#REF!</definedName>
    <definedName name="__123Graph_A" localSheetId="9" hidden="1">[4]CE!#REF!</definedName>
    <definedName name="__123Graph_A" localSheetId="3" hidden="1">[4]CE!#REF!</definedName>
    <definedName name="__123Graph_A" localSheetId="2" hidden="1">#REF!</definedName>
    <definedName name="__123Graph_A" localSheetId="11" hidden="1">[4]CE!#REF!</definedName>
    <definedName name="__123Graph_A" localSheetId="7" hidden="1">[4]CE!#REF!</definedName>
    <definedName name="__123Graph_A" localSheetId="6" hidden="1">[4]CE!#REF!</definedName>
    <definedName name="__123Graph_A" localSheetId="5" hidden="1">[4]CE!#REF!</definedName>
    <definedName name="__123Graph_A" hidden="1">[4]CE!#REF!</definedName>
    <definedName name="__123Graph_AI_II_PLF" localSheetId="4">[5]CE!#REF!</definedName>
    <definedName name="__123Graph_AI_II_PLF" localSheetId="8">[5]CE!#REF!</definedName>
    <definedName name="__123Graph_AI_II_PLF" localSheetId="10">[5]CE!#REF!</definedName>
    <definedName name="__123Graph_AI_II_PLF" localSheetId="9">[5]CE!#REF!</definedName>
    <definedName name="__123Graph_AI_II_PLF" localSheetId="3">[5]CE!#REF!</definedName>
    <definedName name="__123Graph_AI_II_PLF" localSheetId="2">#REF!</definedName>
    <definedName name="__123Graph_AI_II_PLF" localSheetId="11">[5]CE!#REF!</definedName>
    <definedName name="__123Graph_AI_II_PLF" localSheetId="7">[5]CE!#REF!</definedName>
    <definedName name="__123Graph_AI_II_PLF" localSheetId="6">[5]CE!#REF!</definedName>
    <definedName name="__123Graph_AI_II_PLF" localSheetId="5">[5]CE!#REF!</definedName>
    <definedName name="__123Graph_AI_II_PLF">[5]CE!#REF!</definedName>
    <definedName name="__123Graph_ASTNPLF" localSheetId="2" hidden="1">#REF!</definedName>
    <definedName name="__123Graph_ASTNPLF" hidden="1">[4]CE!#REF!</definedName>
    <definedName name="__123Graph_B" localSheetId="2" hidden="1">#REF!</definedName>
    <definedName name="__123Graph_B" hidden="1">[4]CE!#REF!</definedName>
    <definedName name="__123Graph_BI_II_PLF" localSheetId="2">#REF!</definedName>
    <definedName name="__123Graph_BI_II_PLF">[5]CE!#REF!</definedName>
    <definedName name="__123Graph_BSTNPLF" localSheetId="2" hidden="1">#REF!</definedName>
    <definedName name="__123Graph_BSTNPLF" hidden="1">[4]CE!#REF!</definedName>
    <definedName name="__123Graph_C" localSheetId="2" hidden="1">#REF!</definedName>
    <definedName name="__123Graph_C" hidden="1">[4]CE!#REF!</definedName>
    <definedName name="__123Graph_CI_II_PLF" localSheetId="2">#REF!</definedName>
    <definedName name="__123Graph_CI_II_PLF">[5]CE!#REF!</definedName>
    <definedName name="__123Graph_CSTNPF1" localSheetId="2">#REF!</definedName>
    <definedName name="__123Graph_CSTNPF1">[5]CE!#REF!</definedName>
    <definedName name="__123Graph_CSTNPLF" localSheetId="2" hidden="1">#REF!</definedName>
    <definedName name="__123Graph_CSTNPLF" hidden="1">[4]CE!#REF!</definedName>
    <definedName name="__123Graph_X" localSheetId="2" hidden="1">#REF!</definedName>
    <definedName name="__123Graph_X" hidden="1">[4]CE!#REF!</definedName>
    <definedName name="__123Graph_XI_II_PLF" localSheetId="2">#REF!</definedName>
    <definedName name="__123Graph_XI_II_PLF">[5]CE!#REF!</definedName>
    <definedName name="__123Graph_XSTNPLF" localSheetId="2" hidden="1">#REF!</definedName>
    <definedName name="__123Graph_XSTNPLF" hidden="1">[4]CE!#REF!</definedName>
    <definedName name="__ABC660" localSheetId="4">#REF!</definedName>
    <definedName name="__ABC660" localSheetId="8">#REF!</definedName>
    <definedName name="__ABC660" localSheetId="10">#REF!</definedName>
    <definedName name="__ABC660" localSheetId="9">#REF!</definedName>
    <definedName name="__ABC660" localSheetId="3">#REF!</definedName>
    <definedName name="__ABC660" localSheetId="2">#REF!</definedName>
    <definedName name="__ABC660" localSheetId="11">#REF!</definedName>
    <definedName name="__ABC660" localSheetId="1">#REF!</definedName>
    <definedName name="__ABC660" localSheetId="7">#REF!</definedName>
    <definedName name="__ABC660" localSheetId="6">#REF!</definedName>
    <definedName name="__ABC660" localSheetId="5">#REF!</definedName>
    <definedName name="__ABC660">#REF!</definedName>
    <definedName name="__DOWN_10__GOTO" localSheetId="4">#REF!</definedName>
    <definedName name="__DOWN_10__GOTO" localSheetId="8">#REF!</definedName>
    <definedName name="__DOWN_10__GOTO" localSheetId="10">#REF!</definedName>
    <definedName name="__DOWN_10__GOTO" localSheetId="9">#REF!</definedName>
    <definedName name="__DOWN_10__GOTO" localSheetId="3">#REF!</definedName>
    <definedName name="__DOWN_10__GOTO" localSheetId="11">#REF!</definedName>
    <definedName name="__DOWN_10__GOTO" localSheetId="1">#REF!</definedName>
    <definedName name="__DOWN_10__GOTO" localSheetId="7">#REF!</definedName>
    <definedName name="__DOWN_10__GOTO" localSheetId="6">#REF!</definedName>
    <definedName name="__DOWN_10__GOTO" localSheetId="5">#REF!</definedName>
    <definedName name="__DOWN_10__GOTO">#REF!</definedName>
    <definedName name="__ES84__EW84_0." localSheetId="4">#REF!</definedName>
    <definedName name="__ES84__EW84_0." localSheetId="8">#REF!</definedName>
    <definedName name="__ES84__EW84_0." localSheetId="10">#REF!</definedName>
    <definedName name="__ES84__EW84_0." localSheetId="9">#REF!</definedName>
    <definedName name="__ES84__EW84_0." localSheetId="3">#REF!</definedName>
    <definedName name="__ES84__EW84_0." localSheetId="11">#REF!</definedName>
    <definedName name="__ES84__EW84_0." localSheetId="1">#REF!</definedName>
    <definedName name="__ES84__EW84_0." localSheetId="7">#REF!</definedName>
    <definedName name="__ES84__EW84_0." localSheetId="6">#REF!</definedName>
    <definedName name="__ES84__EW84_0." localSheetId="5">#REF!</definedName>
    <definedName name="__ES84__EW84_0.">#REF!</definedName>
    <definedName name="__GOTO_EP84__AV" localSheetId="1">#REF!</definedName>
    <definedName name="__GOTO_EP84__AV">#REF!</definedName>
    <definedName name="__SUM_CS57..CS6" localSheetId="1">#REF!</definedName>
    <definedName name="__SUM_CS57..CS6">#REF!</definedName>
    <definedName name="__SUM_CS65..CS7" localSheetId="1">#REF!</definedName>
    <definedName name="__SUM_CS65..CS7">#REF!</definedName>
    <definedName name="__SUM_FQ20..FQ2" localSheetId="1">#REF!</definedName>
    <definedName name="__SUM_FQ20..FQ2">#REF!</definedName>
    <definedName name="__SUM_FQ28..FQ3" localSheetId="1">#REF!</definedName>
    <definedName name="__SUM_FQ28..FQ3">#REF!</definedName>
    <definedName name="__XL__ENTER_UNIT" localSheetId="1">#REF!</definedName>
    <definedName name="__XL__ENTER_UNIT">#REF!</definedName>
    <definedName name="_1___123Graph_AI_II_PLF" localSheetId="2" hidden="1">#REF!</definedName>
    <definedName name="_1___123Graph_AI_II_PLF" hidden="1">[6]CE!#REF!</definedName>
    <definedName name="_2___123Graph_BI_II_PLF" localSheetId="2" hidden="1">#REF!</definedName>
    <definedName name="_2___123Graph_BI_II_PLF" hidden="1">[6]CE!#REF!</definedName>
    <definedName name="_3___123Graph_CI_II_PLF" localSheetId="2" hidden="1">#REF!</definedName>
    <definedName name="_3___123Graph_CI_II_PLF" hidden="1">[6]CE!#REF!</definedName>
    <definedName name="_4___123Graph_XI_II_PLF" localSheetId="2" hidden="1">#REF!</definedName>
    <definedName name="_4___123Graph_XI_II_PLF" hidden="1">[6]CE!#REF!</definedName>
    <definedName name="_5" localSheetId="4">#REF!</definedName>
    <definedName name="_5" localSheetId="8">#REF!</definedName>
    <definedName name="_5" localSheetId="10">#REF!</definedName>
    <definedName name="_5" localSheetId="9">#REF!</definedName>
    <definedName name="_5" localSheetId="3">#REF!</definedName>
    <definedName name="_5" localSheetId="2">#REF!</definedName>
    <definedName name="_5" localSheetId="11">#REF!</definedName>
    <definedName name="_5" localSheetId="1">#REF!</definedName>
    <definedName name="_5" localSheetId="7">#REF!</definedName>
    <definedName name="_5" localSheetId="6">#REF!</definedName>
    <definedName name="_5" localSheetId="5">#REF!</definedName>
    <definedName name="_5">#REF!</definedName>
    <definedName name="_5__123Graph_AI_II_PLF" localSheetId="4" hidden="1">[7]CE!#REF!</definedName>
    <definedName name="_5__123Graph_AI_II_PLF" localSheetId="8" hidden="1">[7]CE!#REF!</definedName>
    <definedName name="_5__123Graph_AI_II_PLF" localSheetId="10" hidden="1">[7]CE!#REF!</definedName>
    <definedName name="_5__123Graph_AI_II_PLF" localSheetId="9" hidden="1">[7]CE!#REF!</definedName>
    <definedName name="_5__123Graph_AI_II_PLF" localSheetId="3" hidden="1">[7]CE!#REF!</definedName>
    <definedName name="_5__123Graph_AI_II_PLF" localSheetId="2" hidden="1">#REF!</definedName>
    <definedName name="_5__123Graph_AI_II_PLF" localSheetId="11" hidden="1">[7]CE!#REF!</definedName>
    <definedName name="_5__123Graph_AI_II_PLF" localSheetId="7" hidden="1">[7]CE!#REF!</definedName>
    <definedName name="_5__123Graph_AI_II_PLF" localSheetId="6" hidden="1">[7]CE!#REF!</definedName>
    <definedName name="_5__123Graph_AI_II_PLF" localSheetId="5" hidden="1">[7]CE!#REF!</definedName>
    <definedName name="_5__123Graph_AI_II_PLF" hidden="1">[7]CE!#REF!</definedName>
    <definedName name="_6" localSheetId="4">#REF!</definedName>
    <definedName name="_6" localSheetId="8">#REF!</definedName>
    <definedName name="_6" localSheetId="10">#REF!</definedName>
    <definedName name="_6" localSheetId="9">#REF!</definedName>
    <definedName name="_6" localSheetId="3">#REF!</definedName>
    <definedName name="_6" localSheetId="2">#REF!</definedName>
    <definedName name="_6" localSheetId="11">#REF!</definedName>
    <definedName name="_6" localSheetId="1">#REF!</definedName>
    <definedName name="_6" localSheetId="7">#REF!</definedName>
    <definedName name="_6" localSheetId="6">#REF!</definedName>
    <definedName name="_6" localSheetId="5">#REF!</definedName>
    <definedName name="_6">#REF!</definedName>
    <definedName name="_6__123Graph_BI_II_PLF" localSheetId="4" hidden="1">[7]CE!#REF!</definedName>
    <definedName name="_6__123Graph_BI_II_PLF" localSheetId="8" hidden="1">[7]CE!#REF!</definedName>
    <definedName name="_6__123Graph_BI_II_PLF" localSheetId="10" hidden="1">[7]CE!#REF!</definedName>
    <definedName name="_6__123Graph_BI_II_PLF" localSheetId="9" hidden="1">[7]CE!#REF!</definedName>
    <definedName name="_6__123Graph_BI_II_PLF" localSheetId="3" hidden="1">[7]CE!#REF!</definedName>
    <definedName name="_6__123Graph_BI_II_PLF" localSheetId="2" hidden="1">#REF!</definedName>
    <definedName name="_6__123Graph_BI_II_PLF" localSheetId="11" hidden="1">[7]CE!#REF!</definedName>
    <definedName name="_6__123Graph_BI_II_PLF" localSheetId="7" hidden="1">[7]CE!#REF!</definedName>
    <definedName name="_6__123Graph_BI_II_PLF" localSheetId="6" hidden="1">[7]CE!#REF!</definedName>
    <definedName name="_6__123Graph_BI_II_PLF" localSheetId="5" hidden="1">[7]CE!#REF!</definedName>
    <definedName name="_6__123Graph_BI_II_PLF" hidden="1">[7]CE!#REF!</definedName>
    <definedName name="_7__123Graph_CI_II_PLF" localSheetId="4" hidden="1">[7]CE!#REF!</definedName>
    <definedName name="_7__123Graph_CI_II_PLF" localSheetId="8" hidden="1">[7]CE!#REF!</definedName>
    <definedName name="_7__123Graph_CI_II_PLF" localSheetId="10" hidden="1">[7]CE!#REF!</definedName>
    <definedName name="_7__123Graph_CI_II_PLF" localSheetId="9" hidden="1">[7]CE!#REF!</definedName>
    <definedName name="_7__123Graph_CI_II_PLF" localSheetId="3" hidden="1">[7]CE!#REF!</definedName>
    <definedName name="_7__123Graph_CI_II_PLF" localSheetId="2" hidden="1">#REF!</definedName>
    <definedName name="_7__123Graph_CI_II_PLF" localSheetId="11" hidden="1">[7]CE!#REF!</definedName>
    <definedName name="_7__123Graph_CI_II_PLF" localSheetId="7" hidden="1">[7]CE!#REF!</definedName>
    <definedName name="_7__123Graph_CI_II_PLF" localSheetId="6" hidden="1">[7]CE!#REF!</definedName>
    <definedName name="_7__123Graph_CI_II_PLF" localSheetId="5" hidden="1">[7]CE!#REF!</definedName>
    <definedName name="_7__123Graph_CI_II_PLF" hidden="1">[7]CE!#REF!</definedName>
    <definedName name="_8__123Graph_XI_II_PLF" localSheetId="4" hidden="1">[7]CE!#REF!</definedName>
    <definedName name="_8__123Graph_XI_II_PLF" localSheetId="8" hidden="1">[7]CE!#REF!</definedName>
    <definedName name="_8__123Graph_XI_II_PLF" localSheetId="10" hidden="1">[7]CE!#REF!</definedName>
    <definedName name="_8__123Graph_XI_II_PLF" localSheetId="9" hidden="1">[7]CE!#REF!</definedName>
    <definedName name="_8__123Graph_XI_II_PLF" localSheetId="3" hidden="1">[7]CE!#REF!</definedName>
    <definedName name="_8__123Graph_XI_II_PLF" localSheetId="2" hidden="1">#REF!</definedName>
    <definedName name="_8__123Graph_XI_II_PLF" localSheetId="11" hidden="1">[7]CE!#REF!</definedName>
    <definedName name="_8__123Graph_XI_II_PLF" localSheetId="7" hidden="1">[7]CE!#REF!</definedName>
    <definedName name="_8__123Graph_XI_II_PLF" localSheetId="6" hidden="1">[7]CE!#REF!</definedName>
    <definedName name="_8__123Graph_XI_II_PLF" localSheetId="5" hidden="1">[7]CE!#REF!</definedName>
    <definedName name="_8__123Graph_XI_II_PLF" hidden="1">[7]CE!#REF!</definedName>
    <definedName name="_a" localSheetId="4">#REF!</definedName>
    <definedName name="_a" localSheetId="8">#REF!</definedName>
    <definedName name="_a" localSheetId="10">#REF!</definedName>
    <definedName name="_a" localSheetId="9">#REF!</definedName>
    <definedName name="_a" localSheetId="3">#REF!</definedName>
    <definedName name="_a" localSheetId="2">#REF!</definedName>
    <definedName name="_a" localSheetId="11">#REF!</definedName>
    <definedName name="_a" localSheetId="1">#REF!</definedName>
    <definedName name="_a" localSheetId="7">#REF!</definedName>
    <definedName name="_a" localSheetId="6">#REF!</definedName>
    <definedName name="_a" localSheetId="5">#REF!</definedName>
    <definedName name="_a">#REF!</definedName>
    <definedName name="_ABC660" localSheetId="4">#REF!</definedName>
    <definedName name="_ABC660" localSheetId="8">#REF!</definedName>
    <definedName name="_ABC660" localSheetId="10">#REF!</definedName>
    <definedName name="_ABC660" localSheetId="9">#REF!</definedName>
    <definedName name="_ABC660" localSheetId="3">#REF!</definedName>
    <definedName name="_ABC660" localSheetId="11">#REF!</definedName>
    <definedName name="_ABC660" localSheetId="1">#REF!</definedName>
    <definedName name="_ABC660" localSheetId="7">#REF!</definedName>
    <definedName name="_ABC660" localSheetId="6">#REF!</definedName>
    <definedName name="_ABC660" localSheetId="5">#REF!</definedName>
    <definedName name="_ABC660">#REF!</definedName>
    <definedName name="_b" localSheetId="4">#REF!</definedName>
    <definedName name="_b" localSheetId="8">#REF!</definedName>
    <definedName name="_b" localSheetId="10">#REF!</definedName>
    <definedName name="_b" localSheetId="9">#REF!</definedName>
    <definedName name="_b" localSheetId="3">#REF!</definedName>
    <definedName name="_b" localSheetId="11">#REF!</definedName>
    <definedName name="_b" localSheetId="1">#REF!</definedName>
    <definedName name="_b" localSheetId="7">#REF!</definedName>
    <definedName name="_b" localSheetId="6">#REF!</definedName>
    <definedName name="_b" localSheetId="5">#REF!</definedName>
    <definedName name="_b">#REF!</definedName>
    <definedName name="_c" localSheetId="1">#REF!</definedName>
    <definedName name="_c">#REF!</definedName>
    <definedName name="_d" localSheetId="1">#REF!</definedName>
    <definedName name="_d">#REF!</definedName>
    <definedName name="_D___GOTO_GK112" localSheetId="1">#REF!</definedName>
    <definedName name="_D___GOTO_GK112">#REF!</definedName>
    <definedName name="_D___GOTO_GK56_" localSheetId="1">#REF!</definedName>
    <definedName name="_D___GOTO_GK56_">#REF!</definedName>
    <definedName name="_D__D___L___GOT" localSheetId="1">#REF!</definedName>
    <definedName name="_D__D___L___GOT">#REF!</definedName>
    <definedName name="_D__D__D___D__D" localSheetId="1">#REF!</definedName>
    <definedName name="_D__D__D___D__D">#REF!</definedName>
    <definedName name="_D_19__U_19_" localSheetId="1">#REF!</definedName>
    <definedName name="_D_19__U_19_">#REF!</definedName>
    <definedName name="_DOWN_9__RIGHT_" localSheetId="1">#REF!</definedName>
    <definedName name="_DOWN_9__RIGHT_">#REF!</definedName>
    <definedName name="_e" localSheetId="1">#REF!</definedName>
    <definedName name="_e">#REF!</definedName>
    <definedName name="_f" localSheetId="1">#REF!</definedName>
    <definedName name="_f">#REF!</definedName>
    <definedName name="_Fill" localSheetId="1" hidden="1">#REF!</definedName>
    <definedName name="_Fill" hidden="1">#REF!</definedName>
    <definedName name="_xlnm._FilterDatabase" localSheetId="10" hidden="1">'Feb-24'!$B$9:$S$67</definedName>
    <definedName name="_xlnm._FilterDatabase" localSheetId="9" hidden="1">'Jan-24'!$B$9:$S$104</definedName>
    <definedName name="_xlnm._FilterDatabase" localSheetId="11" hidden="1">'Mar-24'!$A$5:$IP$65</definedName>
    <definedName name="_FROM__R__R__08" localSheetId="10">#REF!</definedName>
    <definedName name="_FROM__R__R__08" localSheetId="9">#REF!</definedName>
    <definedName name="_FROM__R__R__08" localSheetId="11">#REF!</definedName>
    <definedName name="_FROM__R__R__08" localSheetId="1">#REF!</definedName>
    <definedName name="_FROM__R__R__08">#REF!</definedName>
    <definedName name="_FROM__R__R__16" localSheetId="10">#REF!</definedName>
    <definedName name="_FROM__R__R__16" localSheetId="9">#REF!</definedName>
    <definedName name="_FROM__R__R__16" localSheetId="11">#REF!</definedName>
    <definedName name="_FROM__R__R__16" localSheetId="1">#REF!</definedName>
    <definedName name="_FROM__R__R__16">#REF!</definedName>
    <definedName name="_GENERATION__R_" localSheetId="10">#REF!</definedName>
    <definedName name="_GENERATION__R_" localSheetId="9">#REF!</definedName>
    <definedName name="_GENERATION__R_" localSheetId="11">#REF!</definedName>
    <definedName name="_GENERATION__R_" localSheetId="1">#REF!</definedName>
    <definedName name="_GENERATION__R_">#REF!</definedName>
    <definedName name="_GOTO_BT49__R__" localSheetId="1">#REF!</definedName>
    <definedName name="_GOTO_BT49__R__">#REF!</definedName>
    <definedName name="_GOTO_CF11__?__" localSheetId="1">#REF!</definedName>
    <definedName name="_GOTO_CF11__?__">#REF!</definedName>
    <definedName name="_GOTO_EO75__WEK" localSheetId="1">#REF!</definedName>
    <definedName name="_GOTO_EO75__WEK">#REF!</definedName>
    <definedName name="_GOTO_EP82__PEA" localSheetId="1">#REF!</definedName>
    <definedName name="_GOTO_EP82__PEA">#REF!</definedName>
    <definedName name="_GOTO_EP86__PER" localSheetId="1">#REF!</definedName>
    <definedName name="_GOTO_EP86__PER">#REF!</definedName>
    <definedName name="_GOTO_FO112__RV" localSheetId="1">#REF!</definedName>
    <definedName name="_GOTO_FO112__RV">#REF!</definedName>
    <definedName name="_GOTO_FO56__RV_" localSheetId="1">#REF!</definedName>
    <definedName name="_GOTO_FO56__RV_">#REF!</definedName>
    <definedName name="_HOME__GOTO_M14" localSheetId="1">#REF!</definedName>
    <definedName name="_HOME__GOTO_M14">#REF!</definedName>
    <definedName name="_k" localSheetId="1">#REF!</definedName>
    <definedName name="_k">#REF!</definedName>
    <definedName name="_n" localSheetId="1">#REF!</definedName>
    <definedName name="_n">#REF!</definedName>
    <definedName name="_o" localSheetId="1">#REF!</definedName>
    <definedName name="_o">#REF!</definedName>
    <definedName name="_Order1" hidden="1">255</definedName>
    <definedName name="_p" localSheetId="4">#REF!</definedName>
    <definedName name="_p" localSheetId="8">#REF!</definedName>
    <definedName name="_p" localSheetId="10">#REF!</definedName>
    <definedName name="_p" localSheetId="9">#REF!</definedName>
    <definedName name="_p" localSheetId="3">#REF!</definedName>
    <definedName name="_p" localSheetId="2">#REF!</definedName>
    <definedName name="_p" localSheetId="11">#REF!</definedName>
    <definedName name="_p" localSheetId="1">#REF!</definedName>
    <definedName name="_p" localSheetId="7">#REF!</definedName>
    <definedName name="_p" localSheetId="6">#REF!</definedName>
    <definedName name="_p" localSheetId="5">#REF!</definedName>
    <definedName name="_p">#REF!</definedName>
    <definedName name="_PLF__R__R___ES" localSheetId="4">#REF!</definedName>
    <definedName name="_PLF__R__R___ES" localSheetId="8">#REF!</definedName>
    <definedName name="_PLF__R__R___ES" localSheetId="10">#REF!</definedName>
    <definedName name="_PLF__R__R___ES" localSheetId="9">#REF!</definedName>
    <definedName name="_PLF__R__R___ES" localSheetId="3">#REF!</definedName>
    <definedName name="_PLF__R__R___ES" localSheetId="2">#REF!</definedName>
    <definedName name="_PLF__R__R___ES" localSheetId="11">#REF!</definedName>
    <definedName name="_PLF__R__R___ES" localSheetId="1">#REF!</definedName>
    <definedName name="_PLF__R__R___ES" localSheetId="7">#REF!</definedName>
    <definedName name="_PLF__R__R___ES" localSheetId="6">#REF!</definedName>
    <definedName name="_PLF__R__R___ES" localSheetId="5">#REF!</definedName>
    <definedName name="_PLF__R__R___ES">#REF!</definedName>
    <definedName name="_RV_DOWN_6__LEF" localSheetId="4">#REF!</definedName>
    <definedName name="_RV_DOWN_6__LEF" localSheetId="8">#REF!</definedName>
    <definedName name="_RV_DOWN_6__LEF" localSheetId="10">#REF!</definedName>
    <definedName name="_RV_DOWN_6__LEF" localSheetId="9">#REF!</definedName>
    <definedName name="_RV_DOWN_6__LEF" localSheetId="3">#REF!</definedName>
    <definedName name="_RV_DOWN_6__LEF" localSheetId="2">#REF!</definedName>
    <definedName name="_RV_DOWN_6__LEF" localSheetId="11">#REF!</definedName>
    <definedName name="_RV_DOWN_6__LEF" localSheetId="1">#REF!</definedName>
    <definedName name="_RV_DOWN_6__LEF" localSheetId="7">#REF!</definedName>
    <definedName name="_RV_DOWN_6__LEF" localSheetId="6">#REF!</definedName>
    <definedName name="_RV_DOWN_6__LEF" localSheetId="5">#REF!</definedName>
    <definedName name="_RV_DOWN_6__LEF">#REF!</definedName>
    <definedName name="_s" localSheetId="1">#REF!</definedName>
    <definedName name="_s">#REF!</definedName>
    <definedName name="_SCH6" localSheetId="2">#REF!</definedName>
    <definedName name="_SCH6" localSheetId="5">'[23]04REL'!#REF!</definedName>
    <definedName name="_SCH6">'[8]04REL'!#REF!</definedName>
    <definedName name="_SUM_DI14..DI21" localSheetId="4">#REF!</definedName>
    <definedName name="_SUM_DI14..DI21" localSheetId="8">#REF!</definedName>
    <definedName name="_SUM_DI14..DI21" localSheetId="10">#REF!</definedName>
    <definedName name="_SUM_DI14..DI21" localSheetId="9">#REF!</definedName>
    <definedName name="_SUM_DI14..DI21" localSheetId="3">#REF!</definedName>
    <definedName name="_SUM_DI14..DI21" localSheetId="2">#REF!</definedName>
    <definedName name="_SUM_DI14..DI21" localSheetId="11">#REF!</definedName>
    <definedName name="_SUM_DI14..DI21" localSheetId="1">#REF!</definedName>
    <definedName name="_SUM_DI14..DI21" localSheetId="7">#REF!</definedName>
    <definedName name="_SUM_DI14..DI21" localSheetId="6">#REF!</definedName>
    <definedName name="_SUM_DI14..DI21" localSheetId="5">#REF!</definedName>
    <definedName name="_SUM_DI14..DI21">#REF!</definedName>
    <definedName name="_SUM_DI22..DI29" localSheetId="4">#REF!</definedName>
    <definedName name="_SUM_DI22..DI29" localSheetId="8">#REF!</definedName>
    <definedName name="_SUM_DI22..DI29" localSheetId="10">#REF!</definedName>
    <definedName name="_SUM_DI22..DI29" localSheetId="9">#REF!</definedName>
    <definedName name="_SUM_DI22..DI29" localSheetId="3">#REF!</definedName>
    <definedName name="_SUM_DI22..DI29" localSheetId="11">#REF!</definedName>
    <definedName name="_SUM_DI22..DI29" localSheetId="1">#REF!</definedName>
    <definedName name="_SUM_DI22..DI29" localSheetId="7">#REF!</definedName>
    <definedName name="_SUM_DI22..DI29" localSheetId="6">#REF!</definedName>
    <definedName name="_SUM_DI22..DI29" localSheetId="5">#REF!</definedName>
    <definedName name="_SUM_DI22..DI29">#REF!</definedName>
    <definedName name="_U__END__U__D__" localSheetId="4">#REF!</definedName>
    <definedName name="_U__END__U__D__" localSheetId="8">#REF!</definedName>
    <definedName name="_U__END__U__D__" localSheetId="10">#REF!</definedName>
    <definedName name="_U__END__U__D__" localSheetId="9">#REF!</definedName>
    <definedName name="_U__END__U__D__" localSheetId="3">#REF!</definedName>
    <definedName name="_U__END__U__D__" localSheetId="11">#REF!</definedName>
    <definedName name="_U__END__U__D__" localSheetId="1">#REF!</definedName>
    <definedName name="_U__END__U__D__" localSheetId="7">#REF!</definedName>
    <definedName name="_U__END__U__D__" localSheetId="6">#REF!</definedName>
    <definedName name="_U__END__U__D__" localSheetId="5">#REF!</definedName>
    <definedName name="_U__END__U__D__">#REF!</definedName>
    <definedName name="_U__U__END__U__" localSheetId="1">#REF!</definedName>
    <definedName name="_U__U__END__U__">#REF!</definedName>
    <definedName name="_U__U__U__U__U_" localSheetId="1">#REF!</definedName>
    <definedName name="_U__U__U__U__U_">#REF!</definedName>
    <definedName name="_WGPD_GOTO_CO10" localSheetId="1">#REF!</definedName>
    <definedName name="_WGPD_GOTO_CO10">#REF!</definedName>
    <definedName name="A" localSheetId="1">#REF!</definedName>
    <definedName name="A">#REF!</definedName>
    <definedName name="ADL.63" localSheetId="2">#REF!</definedName>
    <definedName name="ADL.63">[9]Addl.40!$A$38:$I$284</definedName>
    <definedName name="asd" localSheetId="4">#REF!</definedName>
    <definedName name="asd" localSheetId="8">#REF!</definedName>
    <definedName name="asd" localSheetId="10">#REF!</definedName>
    <definedName name="asd" localSheetId="9">#REF!</definedName>
    <definedName name="asd" localSheetId="3">#REF!</definedName>
    <definedName name="asd" localSheetId="2">#REF!</definedName>
    <definedName name="asd" localSheetId="11">#REF!</definedName>
    <definedName name="asd" localSheetId="1">#REF!</definedName>
    <definedName name="asd" localSheetId="7">#REF!</definedName>
    <definedName name="asd" localSheetId="6">#REF!</definedName>
    <definedName name="asd" localSheetId="5">#REF!</definedName>
    <definedName name="asd">#REF!</definedName>
    <definedName name="AV" localSheetId="4">#REF!</definedName>
    <definedName name="AV" localSheetId="8">#REF!</definedName>
    <definedName name="AV" localSheetId="10">#REF!</definedName>
    <definedName name="AV" localSheetId="9">#REF!</definedName>
    <definedName name="AV" localSheetId="3">#REF!</definedName>
    <definedName name="AV" localSheetId="11">#REF!</definedName>
    <definedName name="AV" localSheetId="1">#REF!</definedName>
    <definedName name="AV" localSheetId="7">#REF!</definedName>
    <definedName name="AV" localSheetId="6">#REF!</definedName>
    <definedName name="AV" localSheetId="5">#REF!</definedName>
    <definedName name="AV">#REF!</definedName>
    <definedName name="B" localSheetId="4">[5]CE!#REF!</definedName>
    <definedName name="B" localSheetId="8">[5]CE!#REF!</definedName>
    <definedName name="B" localSheetId="10">[5]CE!#REF!</definedName>
    <definedName name="B" localSheetId="9">[5]CE!#REF!</definedName>
    <definedName name="B" localSheetId="3">[5]CE!#REF!</definedName>
    <definedName name="B" localSheetId="2">#REF!</definedName>
    <definedName name="B" localSheetId="11">[5]CE!#REF!</definedName>
    <definedName name="B" localSheetId="7">[5]CE!#REF!</definedName>
    <definedName name="B" localSheetId="6">[5]CE!#REF!</definedName>
    <definedName name="B" localSheetId="5">[5]CE!#REF!</definedName>
    <definedName name="B">[5]CE!#REF!</definedName>
    <definedName name="bbv" localSheetId="4">#REF!</definedName>
    <definedName name="bbv" localSheetId="8">#REF!</definedName>
    <definedName name="bbv" localSheetId="10">#REF!</definedName>
    <definedName name="bbv" localSheetId="9">#REF!</definedName>
    <definedName name="bbv" localSheetId="3">#REF!</definedName>
    <definedName name="bbv" localSheetId="2">#REF!</definedName>
    <definedName name="bbv" localSheetId="11">#REF!</definedName>
    <definedName name="bbv" localSheetId="1">#REF!</definedName>
    <definedName name="bbv" localSheetId="7">#REF!</definedName>
    <definedName name="bbv" localSheetId="6">#REF!</definedName>
    <definedName name="bbv" localSheetId="5">#REF!</definedName>
    <definedName name="bbv">#REF!</definedName>
    <definedName name="blank_sheet" localSheetId="4">#REF!</definedName>
    <definedName name="blank_sheet" localSheetId="8">#REF!</definedName>
    <definedName name="blank_sheet" localSheetId="10">#REF!</definedName>
    <definedName name="blank_sheet" localSheetId="9">#REF!</definedName>
    <definedName name="blank_sheet" localSheetId="3">#REF!</definedName>
    <definedName name="blank_sheet" localSheetId="11">#REF!</definedName>
    <definedName name="blank_sheet" localSheetId="1">#REF!</definedName>
    <definedName name="blank_sheet" localSheetId="7">#REF!</definedName>
    <definedName name="blank_sheet" localSheetId="6">#REF!</definedName>
    <definedName name="blank_sheet" localSheetId="5">#REF!</definedName>
    <definedName name="blank_sheet">#REF!</definedName>
    <definedName name="c_a_s" localSheetId="4">#REF!</definedName>
    <definedName name="c_a_s" localSheetId="8">#REF!</definedName>
    <definedName name="c_a_s" localSheetId="10">#REF!</definedName>
    <definedName name="c_a_s" localSheetId="9">#REF!</definedName>
    <definedName name="c_a_s" localSheetId="3">#REF!</definedName>
    <definedName name="c_a_s" localSheetId="11">#REF!</definedName>
    <definedName name="c_a_s" localSheetId="1">#REF!</definedName>
    <definedName name="c_a_s" localSheetId="7">#REF!</definedName>
    <definedName name="c_a_s" localSheetId="6">#REF!</definedName>
    <definedName name="c_a_s" localSheetId="5">#REF!</definedName>
    <definedName name="c_a_s">#REF!</definedName>
    <definedName name="CASE3" localSheetId="1">#REF!</definedName>
    <definedName name="CASE3">#REF!</definedName>
    <definedName name="cdfghky" localSheetId="1">#REF!</definedName>
    <definedName name="cdfghky">#REF!</definedName>
    <definedName name="CM10_C_RIGHT___" localSheetId="1">#REF!</definedName>
    <definedName name="CM10_C_RIGHT___">#REF!</definedName>
    <definedName name="CV" localSheetId="1">#REF!</definedName>
    <definedName name="CV">#REF!</definedName>
    <definedName name="D">#N/A</definedName>
    <definedName name="DADDA" localSheetId="2">#REF!</definedName>
    <definedName name="DADDA">[5]CE!#REF!</definedName>
    <definedName name="ddsfg" localSheetId="4">#REF!</definedName>
    <definedName name="ddsfg" localSheetId="8">#REF!</definedName>
    <definedName name="ddsfg" localSheetId="10">#REF!</definedName>
    <definedName name="ddsfg" localSheetId="9">#REF!</definedName>
    <definedName name="ddsfg" localSheetId="3">#REF!</definedName>
    <definedName name="ddsfg" localSheetId="2">#REF!</definedName>
    <definedName name="ddsfg" localSheetId="11">#REF!</definedName>
    <definedName name="ddsfg" localSheetId="1">#REF!</definedName>
    <definedName name="ddsfg" localSheetId="7">#REF!</definedName>
    <definedName name="ddsfg" localSheetId="6">#REF!</definedName>
    <definedName name="ddsfg" localSheetId="5">#REF!</definedName>
    <definedName name="ddsfg">#REF!</definedName>
    <definedName name="DGFHJ" localSheetId="4">#REF!</definedName>
    <definedName name="DGFHJ" localSheetId="8">#REF!</definedName>
    <definedName name="DGFHJ" localSheetId="10">#REF!</definedName>
    <definedName name="DGFHJ" localSheetId="9">#REF!</definedName>
    <definedName name="DGFHJ" localSheetId="3">#REF!</definedName>
    <definedName name="DGFHJ" localSheetId="2">#REF!</definedName>
    <definedName name="DGFHJ" localSheetId="11">#REF!</definedName>
    <definedName name="DGFHJ" localSheetId="1">#REF!</definedName>
    <definedName name="DGFHJ" localSheetId="7">#REF!</definedName>
    <definedName name="DGFHJ" localSheetId="6">#REF!</definedName>
    <definedName name="DGFHJ" localSheetId="5">#REF!</definedName>
    <definedName name="DGFHJ">#REF!</definedName>
    <definedName name="dpc" localSheetId="2">#REF!</definedName>
    <definedName name="dpc">'[10]dpc cost'!$D$1</definedName>
    <definedName name="dscdscds" localSheetId="4">#REF!</definedName>
    <definedName name="dscdscds" localSheetId="8">#REF!</definedName>
    <definedName name="dscdscds" localSheetId="10">#REF!</definedName>
    <definedName name="dscdscds" localSheetId="9">#REF!</definedName>
    <definedName name="dscdscds" localSheetId="3">#REF!</definedName>
    <definedName name="dscdscds" localSheetId="2">#REF!</definedName>
    <definedName name="dscdscds" localSheetId="11">#REF!</definedName>
    <definedName name="dscdscds" localSheetId="1">#REF!</definedName>
    <definedName name="dscdscds" localSheetId="7">#REF!</definedName>
    <definedName name="dscdscds" localSheetId="6">#REF!</definedName>
    <definedName name="dscdscds" localSheetId="5">#REF!</definedName>
    <definedName name="dscdscds">#REF!</definedName>
    <definedName name="E_315MVA_Addl_Page1" localSheetId="4">#REF!</definedName>
    <definedName name="E_315MVA_Addl_Page1" localSheetId="8">#REF!</definedName>
    <definedName name="E_315MVA_Addl_Page1" localSheetId="10">#REF!</definedName>
    <definedName name="E_315MVA_Addl_Page1" localSheetId="9">#REF!</definedName>
    <definedName name="E_315MVA_Addl_Page1" localSheetId="3">#REF!</definedName>
    <definedName name="E_315MVA_Addl_Page1" localSheetId="11">#REF!</definedName>
    <definedName name="E_315MVA_Addl_Page1" localSheetId="1">#REF!</definedName>
    <definedName name="E_315MVA_Addl_Page1" localSheetId="7">#REF!</definedName>
    <definedName name="E_315MVA_Addl_Page1" localSheetId="6">#REF!</definedName>
    <definedName name="E_315MVA_Addl_Page1" localSheetId="5">#REF!</definedName>
    <definedName name="E_315MVA_Addl_Page1">#REF!</definedName>
    <definedName name="E_315MVA_Addl_Page2" localSheetId="4">#REF!</definedName>
    <definedName name="E_315MVA_Addl_Page2" localSheetId="8">#REF!</definedName>
    <definedName name="E_315MVA_Addl_Page2" localSheetId="10">#REF!</definedName>
    <definedName name="E_315MVA_Addl_Page2" localSheetId="9">#REF!</definedName>
    <definedName name="E_315MVA_Addl_Page2" localSheetId="3">#REF!</definedName>
    <definedName name="E_315MVA_Addl_Page2" localSheetId="11">#REF!</definedName>
    <definedName name="E_315MVA_Addl_Page2" localSheetId="1">#REF!</definedName>
    <definedName name="E_315MVA_Addl_Page2" localSheetId="7">#REF!</definedName>
    <definedName name="E_315MVA_Addl_Page2" localSheetId="6">#REF!</definedName>
    <definedName name="E_315MVA_Addl_Page2" localSheetId="5">#REF!</definedName>
    <definedName name="E_315MVA_Addl_Page2">#REF!</definedName>
    <definedName name="Erai_level" localSheetId="2">#REF!</definedName>
    <definedName name="Erai_level">[11]Level_qty!$B$8:$C$528</definedName>
    <definedName name="Excel_BuiltIn_Print_Area" localSheetId="4">#REF!</definedName>
    <definedName name="Excel_BuiltIn_Print_Area" localSheetId="8">#REF!</definedName>
    <definedName name="Excel_BuiltIn_Print_Area" localSheetId="10">#REF!</definedName>
    <definedName name="Excel_BuiltIn_Print_Area" localSheetId="9">#REF!</definedName>
    <definedName name="Excel_BuiltIn_Print_Area" localSheetId="3">#REF!</definedName>
    <definedName name="Excel_BuiltIn_Print_Area" localSheetId="2">#REF!</definedName>
    <definedName name="Excel_BuiltIn_Print_Area" localSheetId="11">#REF!</definedName>
    <definedName name="Excel_BuiltIn_Print_Area" localSheetId="1">#REF!</definedName>
    <definedName name="Excel_BuiltIn_Print_Area" localSheetId="7">#REF!</definedName>
    <definedName name="Excel_BuiltIn_Print_Area" localSheetId="6">#REF!</definedName>
    <definedName name="Excel_BuiltIn_Print_Area" localSheetId="5">#REF!</definedName>
    <definedName name="Excel_BuiltIn_Print_Area">#REF!</definedName>
    <definedName name="FAX" localSheetId="4">#REF!</definedName>
    <definedName name="FAX" localSheetId="8">#REF!</definedName>
    <definedName name="FAX" localSheetId="10">#REF!</definedName>
    <definedName name="FAX" localSheetId="9">#REF!</definedName>
    <definedName name="FAX" localSheetId="3">#REF!</definedName>
    <definedName name="FAX" localSheetId="11">#REF!</definedName>
    <definedName name="FAX" localSheetId="1">#REF!</definedName>
    <definedName name="FAX" localSheetId="7">#REF!</definedName>
    <definedName name="FAX" localSheetId="6">#REF!</definedName>
    <definedName name="FAX" localSheetId="5">#REF!</definedName>
    <definedName name="FAX">#REF!</definedName>
    <definedName name="Final_Copy" localSheetId="4">#REF!</definedName>
    <definedName name="Final_Copy" localSheetId="8">#REF!</definedName>
    <definedName name="Final_Copy" localSheetId="10">#REF!</definedName>
    <definedName name="Final_Copy" localSheetId="9">#REF!</definedName>
    <definedName name="Final_Copy" localSheetId="3">#REF!</definedName>
    <definedName name="Final_Copy" localSheetId="11">#REF!</definedName>
    <definedName name="Final_Copy" localSheetId="1">#REF!</definedName>
    <definedName name="Final_Copy" localSheetId="7">#REF!</definedName>
    <definedName name="Final_Copy" localSheetId="6">#REF!</definedName>
    <definedName name="Final_Copy" localSheetId="5">#REF!</definedName>
    <definedName name="Final_Copy">#REF!</definedName>
    <definedName name="Fuel_Exp_CY" localSheetId="1">#REF!</definedName>
    <definedName name="Fuel_Exp_CY">#REF!</definedName>
    <definedName name="Fuel_Exp_EY" localSheetId="1">#REF!</definedName>
    <definedName name="Fuel_Exp_EY">#REF!</definedName>
    <definedName name="Fuel_Exp_PY" localSheetId="1">#REF!</definedName>
    <definedName name="Fuel_Exp_PY">#REF!</definedName>
    <definedName name="gg" localSheetId="1">#REF!</definedName>
    <definedName name="gg">#REF!</definedName>
    <definedName name="GR" localSheetId="1">#REF!</definedName>
    <definedName name="GR">#REF!</definedName>
    <definedName name="h" localSheetId="1">#REF!</definedName>
    <definedName name="h">#REF!</definedName>
    <definedName name="hjk" localSheetId="2">#REF!</definedName>
    <definedName name="hjk">[5]CE!#REF!</definedName>
    <definedName name="HR_IMPACT" localSheetId="4">#REF!</definedName>
    <definedName name="HR_IMPACT" localSheetId="8">#REF!</definedName>
    <definedName name="HR_IMPACT" localSheetId="10">#REF!</definedName>
    <definedName name="HR_IMPACT" localSheetId="9">#REF!</definedName>
    <definedName name="HR_IMPACT" localSheetId="3">#REF!</definedName>
    <definedName name="HR_IMPACT" localSheetId="2">#REF!</definedName>
    <definedName name="HR_IMPACT" localSheetId="11">#REF!</definedName>
    <definedName name="HR_IMPACT" localSheetId="1">#REF!</definedName>
    <definedName name="HR_IMPACT" localSheetId="7">#REF!</definedName>
    <definedName name="HR_IMPACT" localSheetId="6">#REF!</definedName>
    <definedName name="HR_IMPACT" localSheetId="5">#REF!</definedName>
    <definedName name="HR_IMPACT">#REF!</definedName>
    <definedName name="Intt_Charge_cY" localSheetId="4">#REF!,#REF!</definedName>
    <definedName name="Intt_Charge_cY" localSheetId="8">#REF!,#REF!</definedName>
    <definedName name="Intt_Charge_cY" localSheetId="10">#REF!,#REF!</definedName>
    <definedName name="Intt_Charge_cY" localSheetId="9">#REF!,#REF!</definedName>
    <definedName name="Intt_Charge_cY" localSheetId="3">#REF!,#REF!</definedName>
    <definedName name="Intt_Charge_cY" localSheetId="2">#REF!,#REF!</definedName>
    <definedName name="Intt_Charge_cY" localSheetId="11">#REF!,#REF!</definedName>
    <definedName name="Intt_Charge_cY" localSheetId="1">#REF!,#REF!</definedName>
    <definedName name="Intt_Charge_cY" localSheetId="7">#REF!,#REF!</definedName>
    <definedName name="Intt_Charge_cY" localSheetId="6">#REF!,#REF!</definedName>
    <definedName name="Intt_Charge_cY" localSheetId="5">#REF!,#REF!</definedName>
    <definedName name="Intt_Charge_cY">#REF!,#REF!</definedName>
    <definedName name="Intt_Charge_cy_1" localSheetId="2">#REF!,#REF!</definedName>
    <definedName name="Intt_Charge_cy_1" localSheetId="5">'[24]A 3.7'!$H$35,'[24]A 3.7'!$H$44</definedName>
    <definedName name="Intt_Charge_cy_1">'[12]A 3.7'!$H$35,'[12]A 3.7'!$H$44</definedName>
    <definedName name="Intt_Charge_eY" localSheetId="4">#REF!,#REF!</definedName>
    <definedName name="Intt_Charge_eY" localSheetId="8">#REF!,#REF!</definedName>
    <definedName name="Intt_Charge_eY" localSheetId="10">#REF!,#REF!</definedName>
    <definedName name="Intt_Charge_eY" localSheetId="9">#REF!,#REF!</definedName>
    <definedName name="Intt_Charge_eY" localSheetId="3">#REF!,#REF!</definedName>
    <definedName name="Intt_Charge_eY" localSheetId="2">#REF!,#REF!</definedName>
    <definedName name="Intt_Charge_eY" localSheetId="11">#REF!,#REF!</definedName>
    <definedName name="Intt_Charge_eY" localSheetId="1">#REF!,#REF!</definedName>
    <definedName name="Intt_Charge_eY" localSheetId="7">#REF!,#REF!</definedName>
    <definedName name="Intt_Charge_eY" localSheetId="6">#REF!,#REF!</definedName>
    <definedName name="Intt_Charge_eY" localSheetId="5">#REF!,#REF!</definedName>
    <definedName name="Intt_Charge_eY">#REF!,#REF!</definedName>
    <definedName name="Intt_Charge_ey_1" localSheetId="2">#REF!,#REF!</definedName>
    <definedName name="Intt_Charge_ey_1" localSheetId="5">'[24]A 3.7'!$I$35,'[24]A 3.7'!$I$44</definedName>
    <definedName name="Intt_Charge_ey_1">'[12]A 3.7'!$I$35,'[12]A 3.7'!$I$44</definedName>
    <definedName name="Intt_Charge_PY" localSheetId="4">#REF!,#REF!</definedName>
    <definedName name="Intt_Charge_PY" localSheetId="8">#REF!,#REF!</definedName>
    <definedName name="Intt_Charge_PY" localSheetId="10">#REF!,#REF!</definedName>
    <definedName name="Intt_Charge_PY" localSheetId="9">#REF!,#REF!</definedName>
    <definedName name="Intt_Charge_PY" localSheetId="3">#REF!,#REF!</definedName>
    <definedName name="Intt_Charge_PY" localSheetId="2">#REF!,#REF!</definedName>
    <definedName name="Intt_Charge_PY" localSheetId="11">#REF!,#REF!</definedName>
    <definedName name="Intt_Charge_PY" localSheetId="1">#REF!,#REF!</definedName>
    <definedName name="Intt_Charge_PY" localSheetId="7">#REF!,#REF!</definedName>
    <definedName name="Intt_Charge_PY" localSheetId="6">#REF!,#REF!</definedName>
    <definedName name="Intt_Charge_PY" localSheetId="5">#REF!,#REF!</definedName>
    <definedName name="Intt_Charge_PY">#REF!,#REF!</definedName>
    <definedName name="Intt_Charge_py_1" localSheetId="2">#REF!,#REF!</definedName>
    <definedName name="Intt_Charge_py_1" localSheetId="5">'[24]A 3.7'!$G$35,'[24]A 3.7'!$G$44</definedName>
    <definedName name="Intt_Charge_py_1">'[12]A 3.7'!$G$35,'[12]A 3.7'!$G$44</definedName>
    <definedName name="IYU9TC" localSheetId="4">#REF!</definedName>
    <definedName name="IYU9TC" localSheetId="8">#REF!</definedName>
    <definedName name="IYU9TC" localSheetId="10">#REF!</definedName>
    <definedName name="IYU9TC" localSheetId="9">#REF!</definedName>
    <definedName name="IYU9TC" localSheetId="3">#REF!</definedName>
    <definedName name="IYU9TC" localSheetId="2">#REF!</definedName>
    <definedName name="IYU9TC" localSheetId="11">#REF!</definedName>
    <definedName name="IYU9TC" localSheetId="1">#REF!</definedName>
    <definedName name="IYU9TC" localSheetId="7">#REF!</definedName>
    <definedName name="IYU9TC" localSheetId="6">#REF!</definedName>
    <definedName name="IYU9TC" localSheetId="5">#REF!</definedName>
    <definedName name="IYU9TC">#REF!</definedName>
    <definedName name="jk" localSheetId="4">#REF!</definedName>
    <definedName name="jk" localSheetId="8">#REF!</definedName>
    <definedName name="jk" localSheetId="10">#REF!</definedName>
    <definedName name="jk" localSheetId="9">#REF!</definedName>
    <definedName name="jk" localSheetId="3">#REF!</definedName>
    <definedName name="jk" localSheetId="2">#REF!</definedName>
    <definedName name="jk" localSheetId="11">#REF!</definedName>
    <definedName name="jk" localSheetId="1">#REF!</definedName>
    <definedName name="jk" localSheetId="7">#REF!</definedName>
    <definedName name="jk" localSheetId="6">#REF!</definedName>
    <definedName name="jk" localSheetId="5">#REF!</definedName>
    <definedName name="jk">#REF!</definedName>
    <definedName name="K2000_">#N/A</definedName>
    <definedName name="kujg" localSheetId="4">#REF!</definedName>
    <definedName name="kujg" localSheetId="8">#REF!</definedName>
    <definedName name="kujg" localSheetId="10">#REF!</definedName>
    <definedName name="kujg" localSheetId="9">#REF!</definedName>
    <definedName name="kujg" localSheetId="3">#REF!</definedName>
    <definedName name="kujg" localSheetId="2">#REF!</definedName>
    <definedName name="kujg" localSheetId="11">#REF!</definedName>
    <definedName name="kujg" localSheetId="1">#REF!</definedName>
    <definedName name="kujg" localSheetId="7">#REF!</definedName>
    <definedName name="kujg" localSheetId="6">#REF!</definedName>
    <definedName name="kujg" localSheetId="5">#REF!</definedName>
    <definedName name="kujg">#REF!</definedName>
    <definedName name="new" localSheetId="4" hidden="1">[13]CE!#REF!</definedName>
    <definedName name="new" localSheetId="8" hidden="1">[13]CE!#REF!</definedName>
    <definedName name="new" localSheetId="10" hidden="1">[13]CE!#REF!</definedName>
    <definedName name="new" localSheetId="9" hidden="1">[13]CE!#REF!</definedName>
    <definedName name="new" localSheetId="3" hidden="1">[13]CE!#REF!</definedName>
    <definedName name="new" localSheetId="2" hidden="1">#REF!</definedName>
    <definedName name="new" localSheetId="11" hidden="1">[13]CE!#REF!</definedName>
    <definedName name="new" localSheetId="7" hidden="1">[13]CE!#REF!</definedName>
    <definedName name="new" localSheetId="6" hidden="1">[13]CE!#REF!</definedName>
    <definedName name="new" localSheetId="5" hidden="1">[13]CE!#REF!</definedName>
    <definedName name="new" hidden="1">[13]CE!#REF!</definedName>
    <definedName name="O" localSheetId="4">#REF!</definedName>
    <definedName name="O" localSheetId="8">#REF!</definedName>
    <definedName name="O" localSheetId="10">#REF!</definedName>
    <definedName name="O" localSheetId="9">#REF!</definedName>
    <definedName name="O" localSheetId="3">#REF!</definedName>
    <definedName name="O" localSheetId="2">#REF!</definedName>
    <definedName name="O" localSheetId="11">#REF!</definedName>
    <definedName name="O" localSheetId="1">#REF!</definedName>
    <definedName name="O" localSheetId="7">#REF!</definedName>
    <definedName name="O" localSheetId="6">#REF!</definedName>
    <definedName name="O" localSheetId="5">#REF!</definedName>
    <definedName name="O">#REF!</definedName>
    <definedName name="p" localSheetId="4">#REF!</definedName>
    <definedName name="p" localSheetId="8">#REF!</definedName>
    <definedName name="p" localSheetId="10">#REF!</definedName>
    <definedName name="p" localSheetId="9">#REF!</definedName>
    <definedName name="p" localSheetId="3">#REF!</definedName>
    <definedName name="p" localSheetId="11">#REF!</definedName>
    <definedName name="p" localSheetId="1">#REF!</definedName>
    <definedName name="p" localSheetId="7">#REF!</definedName>
    <definedName name="p" localSheetId="6">#REF!</definedName>
    <definedName name="p" localSheetId="5">#REF!</definedName>
    <definedName name="p">#REF!</definedName>
    <definedName name="PAGE1" localSheetId="4">#REF!</definedName>
    <definedName name="PAGE1" localSheetId="8">#REF!</definedName>
    <definedName name="PAGE1" localSheetId="10">#REF!</definedName>
    <definedName name="PAGE1" localSheetId="9">#REF!</definedName>
    <definedName name="PAGE1" localSheetId="3">#REF!</definedName>
    <definedName name="PAGE1" localSheetId="11">#REF!</definedName>
    <definedName name="PAGE1" localSheetId="1">#REF!</definedName>
    <definedName name="PAGE1" localSheetId="7">#REF!</definedName>
    <definedName name="PAGE1" localSheetId="6">#REF!</definedName>
    <definedName name="PAGE1" localSheetId="5">#REF!</definedName>
    <definedName name="PAGE1">#REF!</definedName>
    <definedName name="page10" localSheetId="1">#REF!</definedName>
    <definedName name="page10">#REF!</definedName>
    <definedName name="PAGE14" localSheetId="1">#REF!</definedName>
    <definedName name="PAGE14">#REF!</definedName>
    <definedName name="PAGE15" localSheetId="1">#REF!</definedName>
    <definedName name="PAGE15">#REF!</definedName>
    <definedName name="PAGE16" localSheetId="1">#REF!</definedName>
    <definedName name="PAGE16">#REF!</definedName>
    <definedName name="PAGE17" localSheetId="1">#REF!</definedName>
    <definedName name="PAGE17">#REF!</definedName>
    <definedName name="PAGE18" localSheetId="1">#REF!</definedName>
    <definedName name="PAGE18">#REF!</definedName>
    <definedName name="PAGE19" localSheetId="1">#REF!</definedName>
    <definedName name="PAGE19">#REF!</definedName>
    <definedName name="PAGE2" localSheetId="1">#REF!</definedName>
    <definedName name="PAGE2">#REF!</definedName>
    <definedName name="PAGE20" localSheetId="1">#REF!</definedName>
    <definedName name="PAGE20">#REF!</definedName>
    <definedName name="PAGE21" localSheetId="1">#REF!</definedName>
    <definedName name="PAGE21">#REF!</definedName>
    <definedName name="PAGE22" localSheetId="1">#REF!</definedName>
    <definedName name="PAGE22">#REF!</definedName>
    <definedName name="PAGE23" localSheetId="1">#REF!</definedName>
    <definedName name="PAGE23">#REF!</definedName>
    <definedName name="PAGE24" localSheetId="1">#REF!</definedName>
    <definedName name="PAGE24">#REF!</definedName>
    <definedName name="PAGE25" localSheetId="1">#REF!</definedName>
    <definedName name="PAGE25">#REF!</definedName>
    <definedName name="PAGE26" localSheetId="1">#REF!</definedName>
    <definedName name="PAGE26">#REF!</definedName>
    <definedName name="PAGE27" localSheetId="1">#REF!</definedName>
    <definedName name="PAGE27">#REF!</definedName>
    <definedName name="PAGE28" localSheetId="1">#REF!</definedName>
    <definedName name="PAGE28">#REF!</definedName>
    <definedName name="PAGE29" localSheetId="1">#REF!</definedName>
    <definedName name="PAGE29">#REF!</definedName>
    <definedName name="page34" localSheetId="1">#REF!</definedName>
    <definedName name="page34">#REF!</definedName>
    <definedName name="Page35" localSheetId="1">#REF!</definedName>
    <definedName name="Page35">#REF!</definedName>
    <definedName name="page50" localSheetId="1">#REF!</definedName>
    <definedName name="page50">#REF!</definedName>
    <definedName name="page51" localSheetId="1">#REF!</definedName>
    <definedName name="page51">#REF!</definedName>
    <definedName name="page52" localSheetId="1">#REF!</definedName>
    <definedName name="page52">#REF!</definedName>
    <definedName name="PAGE6" localSheetId="1">#REF!</definedName>
    <definedName name="PAGE6">#REF!</definedName>
    <definedName name="PAGE7" localSheetId="1">#REF!</definedName>
    <definedName name="PAGE7">#REF!</definedName>
    <definedName name="PAGE8" localSheetId="1">#REF!</definedName>
    <definedName name="PAGE8">#REF!</definedName>
    <definedName name="PAGE9" localSheetId="1">#REF!</definedName>
    <definedName name="PAGE9">#REF!</definedName>
    <definedName name="Pop_Ratio" localSheetId="1">#REF!</definedName>
    <definedName name="Pop_Ratio">#REF!</definedName>
    <definedName name="_xlnm.Print_Area" localSheetId="4">#REF!</definedName>
    <definedName name="_xlnm.Print_Area" localSheetId="8">#REF!</definedName>
    <definedName name="_xlnm.Print_Area" localSheetId="10">#REF!</definedName>
    <definedName name="_xlnm.Print_Area" localSheetId="9">#REF!</definedName>
    <definedName name="_xlnm.Print_Area" localSheetId="3">#REF!</definedName>
    <definedName name="_xlnm.Print_Area" localSheetId="1">#REF!</definedName>
    <definedName name="_xlnm.Print_Area" localSheetId="7">#REF!</definedName>
    <definedName name="_xlnm.Print_Area" localSheetId="6">#REF!</definedName>
    <definedName name="_xlnm.Print_Area" localSheetId="5">'sep-23'!$B$3:$K$9</definedName>
    <definedName name="_xlnm.Print_Area">#REF!</definedName>
    <definedName name="PRINT_AREA_MI" localSheetId="4">#REF!</definedName>
    <definedName name="PRINT_AREA_MI" localSheetId="8">#REF!</definedName>
    <definedName name="PRINT_AREA_MI" localSheetId="10">#REF!</definedName>
    <definedName name="PRINT_AREA_MI" localSheetId="9">#REF!</definedName>
    <definedName name="PRINT_AREA_MI" localSheetId="3">#REF!</definedName>
    <definedName name="PRINT_AREA_MI" localSheetId="1">#REF!</definedName>
    <definedName name="PRINT_AREA_MI" localSheetId="7">#REF!</definedName>
    <definedName name="PRINT_AREA_MI" localSheetId="6">#REF!</definedName>
    <definedName name="PRINT_AREA_MI" localSheetId="5">#REF!</definedName>
    <definedName name="PRINT_AREA_MI">#REF!</definedName>
    <definedName name="q" localSheetId="2">#REF!,#REF!</definedName>
    <definedName name="q">'[14]A 3.7'!$I$35,'[14]A 3.7'!$I$44</definedName>
    <definedName name="S" localSheetId="4">#REF!</definedName>
    <definedName name="S" localSheetId="8">#REF!</definedName>
    <definedName name="S" localSheetId="10">#REF!</definedName>
    <definedName name="S" localSheetId="9">#REF!</definedName>
    <definedName name="S" localSheetId="3">#REF!</definedName>
    <definedName name="S" localSheetId="2">#REF!</definedName>
    <definedName name="S" localSheetId="11">#REF!</definedName>
    <definedName name="S" localSheetId="1">#REF!</definedName>
    <definedName name="S" localSheetId="7">#REF!</definedName>
    <definedName name="S" localSheetId="6">#REF!</definedName>
    <definedName name="S" localSheetId="5">#REF!</definedName>
    <definedName name="S">#REF!</definedName>
    <definedName name="shft1" localSheetId="2">#REF!</definedName>
    <definedName name="shft1">[10]SUMMERY!$P$1</definedName>
    <definedName name="shftI" localSheetId="2">#REF!</definedName>
    <definedName name="shftI" localSheetId="5">[25]SUMMERY!$P$1</definedName>
    <definedName name="shftI">[15]SUMMERY!$P$1</definedName>
    <definedName name="shweta" localSheetId="4">#REF!</definedName>
    <definedName name="shweta" localSheetId="8">#REF!</definedName>
    <definedName name="shweta" localSheetId="10">#REF!</definedName>
    <definedName name="shweta" localSheetId="9">#REF!</definedName>
    <definedName name="shweta" localSheetId="3">#REF!</definedName>
    <definedName name="shweta" localSheetId="2">#REF!</definedName>
    <definedName name="shweta" localSheetId="11">#REF!</definedName>
    <definedName name="shweta" localSheetId="1">#REF!</definedName>
    <definedName name="shweta" localSheetId="7">#REF!</definedName>
    <definedName name="shweta" localSheetId="6">#REF!</definedName>
    <definedName name="shweta" localSheetId="5">#REF!</definedName>
    <definedName name="shweta">#REF!</definedName>
    <definedName name="t" localSheetId="4">#REF!</definedName>
    <definedName name="t" localSheetId="8">#REF!</definedName>
    <definedName name="t" localSheetId="10">#REF!</definedName>
    <definedName name="t" localSheetId="9">#REF!</definedName>
    <definedName name="t" localSheetId="3">#REF!</definedName>
    <definedName name="t" localSheetId="11">#REF!</definedName>
    <definedName name="t" localSheetId="1">#REF!</definedName>
    <definedName name="t" localSheetId="7">#REF!</definedName>
    <definedName name="t" localSheetId="6">#REF!</definedName>
    <definedName name="t" localSheetId="5">#REF!</definedName>
    <definedName name="t">#REF!</definedName>
    <definedName name="tripping" localSheetId="4">#REF!</definedName>
    <definedName name="tripping" localSheetId="8">#REF!</definedName>
    <definedName name="tripping" localSheetId="10">#REF!</definedName>
    <definedName name="tripping" localSheetId="9">#REF!</definedName>
    <definedName name="tripping" localSheetId="3">#REF!</definedName>
    <definedName name="tripping" localSheetId="11">#REF!</definedName>
    <definedName name="tripping" localSheetId="1">#REF!</definedName>
    <definedName name="tripping" localSheetId="7">#REF!</definedName>
    <definedName name="tripping" localSheetId="6">#REF!</definedName>
    <definedName name="tripping" localSheetId="5">#REF!</definedName>
    <definedName name="tripping">#REF!</definedName>
    <definedName name="uNIT1" localSheetId="2">#REF!</definedName>
    <definedName name="uNIT1">'[16]F2.6 (Bhu)'!$B$2:$J$22</definedName>
    <definedName name="uNIT2" localSheetId="2">#REF!</definedName>
    <definedName name="uNIT2">'[16]F2.6 (Bhu)'!$Y$3:$AE$22</definedName>
    <definedName name="uNIT3" localSheetId="2">#REF!</definedName>
    <definedName name="uNIT3">'[16]F2.6 (Bhu)'!$AR$2:$AX$22</definedName>
    <definedName name="W" localSheetId="4">#REF!</definedName>
    <definedName name="W" localSheetId="8">#REF!</definedName>
    <definedName name="W" localSheetId="10">#REF!</definedName>
    <definedName name="W" localSheetId="9">#REF!</definedName>
    <definedName name="W" localSheetId="3">#REF!</definedName>
    <definedName name="W" localSheetId="2">#REF!</definedName>
    <definedName name="W" localSheetId="11">#REF!</definedName>
    <definedName name="W" localSheetId="1">#REF!</definedName>
    <definedName name="W" localSheetId="7">#REF!</definedName>
    <definedName name="W" localSheetId="6">#REF!</definedName>
    <definedName name="W" localSheetId="5">#REF!</definedName>
    <definedName name="W">#REF!</definedName>
    <definedName name="X1_" localSheetId="4">#REF!</definedName>
    <definedName name="X1_" localSheetId="8">#REF!</definedName>
    <definedName name="X1_" localSheetId="10">#REF!</definedName>
    <definedName name="X1_" localSheetId="9">#REF!</definedName>
    <definedName name="X1_" localSheetId="3">#REF!</definedName>
    <definedName name="X1_" localSheetId="11">#REF!</definedName>
    <definedName name="X1_" localSheetId="1">#REF!</definedName>
    <definedName name="X1_" localSheetId="7">#REF!</definedName>
    <definedName name="X1_" localSheetId="6">#REF!</definedName>
    <definedName name="X1_" localSheetId="5">#REF!</definedName>
    <definedName name="X1_">#REF!</definedName>
    <definedName name="X11__?___QUIT_" localSheetId="4">#REF!</definedName>
    <definedName name="X11__?___QUIT_" localSheetId="8">#REF!</definedName>
    <definedName name="X11__?___QUIT_" localSheetId="10">#REF!</definedName>
    <definedName name="X11__?___QUIT_" localSheetId="9">#REF!</definedName>
    <definedName name="X11__?___QUIT_" localSheetId="3">#REF!</definedName>
    <definedName name="X11__?___QUIT_" localSheetId="11">#REF!</definedName>
    <definedName name="X11__?___QUIT_" localSheetId="1">#REF!</definedName>
    <definedName name="X11__?___QUIT_" localSheetId="7">#REF!</definedName>
    <definedName name="X11__?___QUIT_" localSheetId="6">#REF!</definedName>
    <definedName name="X11__?___QUIT_" localSheetId="5">#REF!</definedName>
    <definedName name="X11__?___QUIT_">#REF!</definedName>
    <definedName name="xxxx" localSheetId="4" hidden="1">[17]CE!#REF!</definedName>
    <definedName name="xxxx" localSheetId="8" hidden="1">[17]CE!#REF!</definedName>
    <definedName name="xxxx" localSheetId="10" hidden="1">[17]CE!#REF!</definedName>
    <definedName name="xxxx" localSheetId="9" hidden="1">[17]CE!#REF!</definedName>
    <definedName name="xxxx" localSheetId="3" hidden="1">[17]CE!#REF!</definedName>
    <definedName name="xxxx" localSheetId="2" hidden="1">#REF!</definedName>
    <definedName name="xxxx" localSheetId="11" hidden="1">[17]CE!#REF!</definedName>
    <definedName name="xxxx" localSheetId="7" hidden="1">[17]CE!#REF!</definedName>
    <definedName name="xxxx" localSheetId="6" hidden="1">[17]CE!#REF!</definedName>
    <definedName name="xxxx" localSheetId="5" hidden="1">[26]CE!#REF!</definedName>
    <definedName name="xxxx" hidden="1">[17]CE!#REF!</definedName>
    <definedName name="YEAR" localSheetId="4">#REF!</definedName>
    <definedName name="YEAR" localSheetId="8">#REF!</definedName>
    <definedName name="YEAR" localSheetId="10">#REF!</definedName>
    <definedName name="YEAR" localSheetId="9">#REF!</definedName>
    <definedName name="YEAR" localSheetId="3">#REF!</definedName>
    <definedName name="YEAR" localSheetId="2">#REF!</definedName>
    <definedName name="YEAR" localSheetId="11">#REF!</definedName>
    <definedName name="YEAR" localSheetId="1">#REF!</definedName>
    <definedName name="YEAR" localSheetId="7">#REF!</definedName>
    <definedName name="YEAR" localSheetId="6">#REF!</definedName>
    <definedName name="YEAR" localSheetId="5">#REF!</definedName>
    <definedName name="YEAR">#REF!</definedName>
    <definedName name="Year1" localSheetId="4">#REF!</definedName>
    <definedName name="Year1" localSheetId="8">#REF!</definedName>
    <definedName name="Year1" localSheetId="10">#REF!</definedName>
    <definedName name="Year1" localSheetId="9">#REF!</definedName>
    <definedName name="Year1" localSheetId="3">#REF!</definedName>
    <definedName name="Year1" localSheetId="11">#REF!</definedName>
    <definedName name="Year1" localSheetId="1">#REF!</definedName>
    <definedName name="Year1" localSheetId="7">#REF!</definedName>
    <definedName name="Year1" localSheetId="6">#REF!</definedName>
    <definedName name="Year1" localSheetId="5">#REF!</definedName>
    <definedName name="Year1">#REF!</definedName>
    <definedName name="zander" localSheetId="4">#REF!</definedName>
    <definedName name="zander" localSheetId="8">#REF!</definedName>
    <definedName name="zander" localSheetId="10">#REF!</definedName>
    <definedName name="zander" localSheetId="9">#REF!</definedName>
    <definedName name="zander" localSheetId="3">#REF!</definedName>
    <definedName name="zander" localSheetId="11">#REF!</definedName>
    <definedName name="zander" localSheetId="1">#REF!</definedName>
    <definedName name="zander" localSheetId="7">#REF!</definedName>
    <definedName name="zander" localSheetId="6">#REF!</definedName>
    <definedName name="zander" localSheetId="5">#REF!</definedName>
    <definedName name="zander">#REF!</definedName>
    <definedName name="zander_zander" localSheetId="1">#REF!</definedName>
    <definedName name="zander_zander">#REF!</definedName>
  </definedNames>
  <calcPr calcId="191029" iterate="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66" i="12" l="1"/>
  <c r="K66" i="12"/>
  <c r="K68" i="12" s="1"/>
  <c r="L66" i="12"/>
  <c r="L68" i="12" s="1"/>
  <c r="F68" i="12"/>
  <c r="G68" i="12"/>
  <c r="T77" i="12"/>
  <c r="U77" i="12"/>
  <c r="F78" i="12"/>
  <c r="G78" i="12"/>
  <c r="K78" i="12" a="1"/>
  <c r="K78" i="12" s="1"/>
  <c r="K80" i="12" s="1"/>
  <c r="L78" i="12" a="1"/>
  <c r="L78" i="12" s="1"/>
  <c r="L80" i="12" s="1"/>
  <c r="F80" i="12"/>
  <c r="G80" i="12"/>
  <c r="F82" i="12"/>
  <c r="G82" i="12"/>
  <c r="G84" i="12" s="1"/>
  <c r="F83" i="12"/>
  <c r="G83" i="12"/>
  <c r="K83" i="12"/>
  <c r="L83" i="12"/>
  <c r="F84" i="12"/>
  <c r="B3" i="11"/>
  <c r="B4" i="11"/>
  <c r="E5" i="11"/>
  <c r="F57" i="11"/>
  <c r="K57" i="11" s="1" a="1"/>
  <c r="K57" i="11" s="1"/>
  <c r="G57" i="11"/>
  <c r="G72" i="11" s="1"/>
  <c r="G74" i="11" s="1"/>
  <c r="J57" i="11" a="1"/>
  <c r="J57" i="11" s="1"/>
  <c r="F68" i="11"/>
  <c r="K70" i="11" s="1"/>
  <c r="G68" i="11"/>
  <c r="G70" i="11" s="1"/>
  <c r="K68" i="11" a="1"/>
  <c r="K68" i="11" s="1"/>
  <c r="F70" i="11"/>
  <c r="F73" i="11"/>
  <c r="G73" i="11"/>
  <c r="J73" i="11" s="1"/>
  <c r="K73" i="11"/>
  <c r="B3" i="10"/>
  <c r="B4" i="10"/>
  <c r="E5" i="10"/>
  <c r="F94" i="10"/>
  <c r="K94" i="10" s="1"/>
  <c r="G94" i="10"/>
  <c r="F106" i="10"/>
  <c r="G106" i="10"/>
  <c r="F108" i="10"/>
  <c r="G108" i="10"/>
  <c r="J108" i="10" s="1"/>
  <c r="K108" i="10"/>
  <c r="F110" i="10"/>
  <c r="F112" i="10" s="1"/>
  <c r="G110" i="10"/>
  <c r="G112" i="10" s="1"/>
  <c r="F111" i="10"/>
  <c r="K111" i="10" s="1"/>
  <c r="G111" i="10"/>
  <c r="J111" i="10"/>
  <c r="B3" i="9"/>
  <c r="B4" i="9"/>
  <c r="E5" i="9"/>
  <c r="F93" i="9"/>
  <c r="K93" i="9" s="1"/>
  <c r="G93" i="9"/>
  <c r="G108" i="9" s="1"/>
  <c r="J93" i="9"/>
  <c r="M93" i="9" s="1"/>
  <c r="L93" i="9"/>
  <c r="N94" i="9"/>
  <c r="F104" i="9"/>
  <c r="K106" i="9" s="1"/>
  <c r="G104" i="9"/>
  <c r="G106" i="9" s="1"/>
  <c r="J104" i="9"/>
  <c r="K104" i="9"/>
  <c r="F106" i="9"/>
  <c r="F109" i="9"/>
  <c r="L109" i="9" s="1"/>
  <c r="G109" i="9"/>
  <c r="J109" i="9" s="1"/>
  <c r="M109" i="9" s="1"/>
  <c r="K109" i="9"/>
  <c r="B3" i="8"/>
  <c r="B4" i="8"/>
  <c r="E5" i="8"/>
  <c r="F102" i="8"/>
  <c r="L104" i="8" s="1"/>
  <c r="G102" i="8"/>
  <c r="J102" i="8" s="1"/>
  <c r="N102" i="8" s="1"/>
  <c r="K102" i="8"/>
  <c r="L102" i="8"/>
  <c r="L115" i="8" s="1"/>
  <c r="M102" i="8"/>
  <c r="M104" i="8" s="1"/>
  <c r="N103" i="8"/>
  <c r="F104" i="8"/>
  <c r="F111" i="8"/>
  <c r="J113" i="8" s="1"/>
  <c r="N113" i="8" s="1"/>
  <c r="G111" i="8"/>
  <c r="K113" i="8" s="1"/>
  <c r="J111" i="8" a="1"/>
  <c r="J111" i="8" s="1"/>
  <c r="N111" i="8" s="1"/>
  <c r="K111" i="8" a="1"/>
  <c r="K111" i="8"/>
  <c r="L111" i="8"/>
  <c r="L113" i="8" s="1"/>
  <c r="M111" i="8"/>
  <c r="M115" i="8" s="1"/>
  <c r="N112" i="8"/>
  <c r="F113" i="8"/>
  <c r="G113" i="8"/>
  <c r="F116" i="8"/>
  <c r="L116" i="8" s="1"/>
  <c r="G116" i="8"/>
  <c r="J116" i="8" s="1"/>
  <c r="B3" i="7"/>
  <c r="B4" i="7"/>
  <c r="E5" i="7"/>
  <c r="F111" i="7"/>
  <c r="G111" i="7"/>
  <c r="G127" i="7" s="1"/>
  <c r="J111" i="7"/>
  <c r="N112" i="7"/>
  <c r="J113" i="7"/>
  <c r="F122" i="7"/>
  <c r="J122" i="7" s="1"/>
  <c r="G122" i="7"/>
  <c r="J127" i="7" s="1"/>
  <c r="F128" i="7"/>
  <c r="B3" i="6"/>
  <c r="B4" i="6"/>
  <c r="E5" i="6"/>
  <c r="F81" i="6"/>
  <c r="M84" i="6" s="1"/>
  <c r="G81" i="6"/>
  <c r="J81" i="6"/>
  <c r="K81" i="6"/>
  <c r="K84" i="6" s="1"/>
  <c r="L81" i="6"/>
  <c r="L84" i="6" s="1"/>
  <c r="M81" i="6"/>
  <c r="N81" i="6"/>
  <c r="N82" i="6"/>
  <c r="F84" i="6"/>
  <c r="J84" i="6"/>
  <c r="B3" i="5"/>
  <c r="B4" i="5"/>
  <c r="E5" i="5"/>
  <c r="F78" i="5"/>
  <c r="L81" i="5" s="1"/>
  <c r="G78" i="5"/>
  <c r="K78" i="5"/>
  <c r="K81" i="5" s="1"/>
  <c r="L78" i="5"/>
  <c r="M78" i="5"/>
  <c r="M81" i="5" s="1"/>
  <c r="N79" i="5"/>
  <c r="F81" i="5"/>
  <c r="B3" i="4"/>
  <c r="B4" i="4"/>
  <c r="E5" i="4"/>
  <c r="F107" i="4"/>
  <c r="K107" i="4" s="1"/>
  <c r="G107" i="4"/>
  <c r="J107" i="4"/>
  <c r="M107" i="4"/>
  <c r="N108" i="4"/>
  <c r="B3" i="3"/>
  <c r="B4" i="3"/>
  <c r="E5" i="3"/>
  <c r="F107" i="3"/>
  <c r="F109" i="3" s="1"/>
  <c r="G107" i="3"/>
  <c r="J107" i="3" s="1"/>
  <c r="J130" i="3" s="1"/>
  <c r="J132" i="3" s="1"/>
  <c r="K107" i="3"/>
  <c r="F108" i="3"/>
  <c r="F123" i="3"/>
  <c r="F125" i="3" s="1"/>
  <c r="G123" i="3"/>
  <c r="J123" i="3"/>
  <c r="K123" i="3"/>
  <c r="F124" i="3"/>
  <c r="F130" i="3"/>
  <c r="G130" i="3"/>
  <c r="K130" i="3"/>
  <c r="F131" i="3"/>
  <c r="F132" i="3" s="1"/>
  <c r="B8" i="2"/>
  <c r="C8" i="2"/>
  <c r="D8" i="2"/>
  <c r="E8" i="2"/>
  <c r="F8" i="2"/>
  <c r="G8" i="2"/>
  <c r="H8" i="2"/>
  <c r="I8" i="2"/>
  <c r="C9" i="2"/>
  <c r="D9" i="2"/>
  <c r="E9" i="2"/>
  <c r="G9" i="2"/>
  <c r="H9" i="2"/>
  <c r="I9" i="2"/>
  <c r="B10" i="2"/>
  <c r="C10" i="2"/>
  <c r="D10" i="2"/>
  <c r="E10" i="2"/>
  <c r="F10" i="2"/>
  <c r="G10" i="2"/>
  <c r="H10" i="2"/>
  <c r="I10" i="2"/>
  <c r="C11" i="2"/>
  <c r="D11" i="2"/>
  <c r="E11" i="2"/>
  <c r="F11" i="2"/>
  <c r="F109" i="2" s="1"/>
  <c r="G11" i="2"/>
  <c r="H11" i="2"/>
  <c r="I11" i="2"/>
  <c r="B12" i="2"/>
  <c r="C12" i="2"/>
  <c r="D12" i="2"/>
  <c r="E12" i="2"/>
  <c r="F12" i="2"/>
  <c r="G12" i="2"/>
  <c r="H12" i="2"/>
  <c r="I12" i="2"/>
  <c r="B13" i="2"/>
  <c r="C13" i="2"/>
  <c r="D13" i="2"/>
  <c r="E13" i="2"/>
  <c r="F13" i="2"/>
  <c r="G13" i="2"/>
  <c r="H13" i="2"/>
  <c r="I13" i="2"/>
  <c r="C14" i="2"/>
  <c r="D14" i="2"/>
  <c r="E14" i="2"/>
  <c r="F14" i="2"/>
  <c r="G14" i="2"/>
  <c r="H14" i="2"/>
  <c r="I14" i="2"/>
  <c r="B15" i="2"/>
  <c r="C15" i="2"/>
  <c r="D15" i="2"/>
  <c r="E15" i="2"/>
  <c r="F15" i="2"/>
  <c r="G15" i="2"/>
  <c r="G109" i="2" s="1"/>
  <c r="J109" i="2" s="1"/>
  <c r="H15" i="2"/>
  <c r="I15" i="2"/>
  <c r="C16" i="2"/>
  <c r="D16" i="2"/>
  <c r="E16" i="2"/>
  <c r="F16" i="2"/>
  <c r="G16" i="2"/>
  <c r="H16" i="2"/>
  <c r="I16" i="2"/>
  <c r="B17" i="2"/>
  <c r="C17" i="2"/>
  <c r="D17" i="2"/>
  <c r="E17" i="2"/>
  <c r="F17" i="2"/>
  <c r="G17" i="2"/>
  <c r="H17" i="2"/>
  <c r="I17" i="2"/>
  <c r="B18" i="2"/>
  <c r="C18" i="2"/>
  <c r="D18" i="2"/>
  <c r="E18" i="2"/>
  <c r="F18" i="2"/>
  <c r="G18" i="2"/>
  <c r="H18" i="2"/>
  <c r="I18" i="2"/>
  <c r="C19" i="2"/>
  <c r="D19" i="2"/>
  <c r="E19" i="2"/>
  <c r="F19" i="2"/>
  <c r="G19" i="2"/>
  <c r="H19" i="2"/>
  <c r="I19" i="2"/>
  <c r="B20" i="2"/>
  <c r="C20" i="2"/>
  <c r="D20" i="2"/>
  <c r="E20" i="2"/>
  <c r="F20" i="2"/>
  <c r="G20" i="2"/>
  <c r="H20" i="2"/>
  <c r="I20" i="2"/>
  <c r="B21" i="2"/>
  <c r="C21" i="2"/>
  <c r="D21" i="2"/>
  <c r="E21" i="2"/>
  <c r="F21" i="2"/>
  <c r="G21" i="2"/>
  <c r="H21" i="2"/>
  <c r="I21" i="2"/>
  <c r="B22" i="2"/>
  <c r="C22" i="2"/>
  <c r="D22" i="2"/>
  <c r="E22" i="2"/>
  <c r="F22" i="2"/>
  <c r="G22" i="2"/>
  <c r="H22" i="2"/>
  <c r="I22" i="2"/>
  <c r="B23" i="2"/>
  <c r="C23" i="2"/>
  <c r="D23" i="2"/>
  <c r="E23" i="2"/>
  <c r="F23" i="2"/>
  <c r="G23" i="2"/>
  <c r="H23" i="2"/>
  <c r="I23" i="2"/>
  <c r="B24" i="2"/>
  <c r="C24" i="2"/>
  <c r="D24" i="2"/>
  <c r="E24" i="2"/>
  <c r="F24" i="2"/>
  <c r="G24" i="2"/>
  <c r="H24" i="2"/>
  <c r="I24" i="2"/>
  <c r="C25" i="2"/>
  <c r="D25" i="2"/>
  <c r="E25" i="2"/>
  <c r="F25" i="2"/>
  <c r="G25" i="2"/>
  <c r="H25" i="2"/>
  <c r="I25" i="2"/>
  <c r="B26" i="2"/>
  <c r="C26" i="2"/>
  <c r="D26" i="2"/>
  <c r="E26" i="2"/>
  <c r="F26" i="2"/>
  <c r="G26" i="2"/>
  <c r="H26" i="2"/>
  <c r="I26" i="2"/>
  <c r="C27" i="2"/>
  <c r="D27" i="2"/>
  <c r="E27" i="2"/>
  <c r="F27" i="2"/>
  <c r="G27" i="2"/>
  <c r="H27" i="2"/>
  <c r="I27" i="2"/>
  <c r="B28" i="2"/>
  <c r="C28" i="2"/>
  <c r="D28" i="2"/>
  <c r="E28" i="2"/>
  <c r="F28" i="2"/>
  <c r="G28" i="2"/>
  <c r="H28" i="2"/>
  <c r="I28" i="2"/>
  <c r="B29" i="2"/>
  <c r="C29" i="2"/>
  <c r="D29" i="2"/>
  <c r="E29" i="2"/>
  <c r="F29" i="2"/>
  <c r="G29" i="2"/>
  <c r="H29" i="2"/>
  <c r="I29" i="2"/>
  <c r="B30" i="2"/>
  <c r="C30" i="2"/>
  <c r="D30" i="2"/>
  <c r="E30" i="2"/>
  <c r="F30" i="2"/>
  <c r="G30" i="2"/>
  <c r="H30" i="2"/>
  <c r="I30" i="2"/>
  <c r="B31" i="2"/>
  <c r="C31" i="2"/>
  <c r="D31" i="2"/>
  <c r="E31" i="2"/>
  <c r="F31" i="2"/>
  <c r="G31" i="2"/>
  <c r="H31" i="2"/>
  <c r="I31" i="2"/>
  <c r="C32" i="2"/>
  <c r="D32" i="2"/>
  <c r="E32" i="2"/>
  <c r="F32" i="2"/>
  <c r="G32" i="2"/>
  <c r="H32" i="2"/>
  <c r="I32" i="2"/>
  <c r="B33" i="2"/>
  <c r="C33" i="2"/>
  <c r="D33" i="2"/>
  <c r="E33" i="2"/>
  <c r="F33" i="2"/>
  <c r="G33" i="2"/>
  <c r="H33" i="2"/>
  <c r="I33" i="2"/>
  <c r="B34" i="2"/>
  <c r="C34" i="2"/>
  <c r="D34" i="2"/>
  <c r="E34" i="2"/>
  <c r="F34" i="2"/>
  <c r="G34" i="2"/>
  <c r="H34" i="2"/>
  <c r="I34" i="2"/>
  <c r="C35" i="2"/>
  <c r="D35" i="2"/>
  <c r="E35" i="2"/>
  <c r="F35" i="2"/>
  <c r="G35" i="2"/>
  <c r="H35" i="2"/>
  <c r="I35" i="2"/>
  <c r="B36" i="2"/>
  <c r="C36" i="2"/>
  <c r="D36" i="2"/>
  <c r="E36" i="2"/>
  <c r="F36" i="2"/>
  <c r="G36" i="2"/>
  <c r="H36" i="2"/>
  <c r="I36" i="2"/>
  <c r="B37" i="2"/>
  <c r="C37" i="2"/>
  <c r="D37" i="2"/>
  <c r="E37" i="2"/>
  <c r="F37" i="2"/>
  <c r="G37" i="2"/>
  <c r="H37" i="2"/>
  <c r="I37" i="2"/>
  <c r="B38" i="2"/>
  <c r="C38" i="2"/>
  <c r="D38" i="2"/>
  <c r="E38" i="2"/>
  <c r="F38" i="2"/>
  <c r="G38" i="2"/>
  <c r="H38" i="2"/>
  <c r="I38" i="2"/>
  <c r="C39" i="2"/>
  <c r="D39" i="2"/>
  <c r="E39" i="2"/>
  <c r="F39" i="2"/>
  <c r="G39" i="2"/>
  <c r="H39" i="2"/>
  <c r="I39" i="2"/>
  <c r="B40" i="2"/>
  <c r="C40" i="2"/>
  <c r="D40" i="2"/>
  <c r="E40" i="2"/>
  <c r="F40" i="2"/>
  <c r="G40" i="2"/>
  <c r="H40" i="2"/>
  <c r="I40" i="2"/>
  <c r="C41" i="2"/>
  <c r="D41" i="2"/>
  <c r="E41" i="2"/>
  <c r="F41" i="2"/>
  <c r="G41" i="2"/>
  <c r="H41" i="2"/>
  <c r="I41" i="2"/>
  <c r="B42" i="2"/>
  <c r="C42" i="2"/>
  <c r="D42" i="2"/>
  <c r="E42" i="2"/>
  <c r="F42" i="2"/>
  <c r="G42" i="2"/>
  <c r="H42" i="2"/>
  <c r="I42" i="2"/>
  <c r="C43" i="2"/>
  <c r="D43" i="2"/>
  <c r="E43" i="2"/>
  <c r="F43" i="2"/>
  <c r="G43" i="2"/>
  <c r="H43" i="2"/>
  <c r="I43" i="2"/>
  <c r="B44" i="2"/>
  <c r="C44" i="2"/>
  <c r="D44" i="2"/>
  <c r="E44" i="2"/>
  <c r="F44" i="2"/>
  <c r="G44" i="2"/>
  <c r="H44" i="2"/>
  <c r="I44" i="2"/>
  <c r="C45" i="2"/>
  <c r="D45" i="2"/>
  <c r="E45" i="2"/>
  <c r="F45" i="2"/>
  <c r="G45" i="2"/>
  <c r="H45" i="2"/>
  <c r="I45" i="2"/>
  <c r="B46" i="2"/>
  <c r="C46" i="2"/>
  <c r="D46" i="2"/>
  <c r="E46" i="2"/>
  <c r="F46" i="2"/>
  <c r="G46" i="2"/>
  <c r="H46" i="2"/>
  <c r="I46" i="2"/>
  <c r="B47" i="2"/>
  <c r="C47" i="2"/>
  <c r="D47" i="2"/>
  <c r="E47" i="2"/>
  <c r="F47" i="2"/>
  <c r="G47" i="2"/>
  <c r="H47" i="2"/>
  <c r="I47" i="2"/>
  <c r="B48" i="2"/>
  <c r="C48" i="2"/>
  <c r="D48" i="2"/>
  <c r="E48" i="2"/>
  <c r="F48" i="2"/>
  <c r="G48" i="2"/>
  <c r="H48" i="2"/>
  <c r="I48" i="2"/>
  <c r="C49" i="2"/>
  <c r="D49" i="2"/>
  <c r="E49" i="2"/>
  <c r="F49" i="2"/>
  <c r="G49" i="2"/>
  <c r="H49" i="2"/>
  <c r="I49" i="2"/>
  <c r="B50" i="2"/>
  <c r="C50" i="2"/>
  <c r="D50" i="2"/>
  <c r="E50" i="2"/>
  <c r="F50" i="2"/>
  <c r="G50" i="2"/>
  <c r="H50" i="2"/>
  <c r="I50" i="2"/>
  <c r="B51" i="2"/>
  <c r="C51" i="2"/>
  <c r="D51" i="2"/>
  <c r="E51" i="2"/>
  <c r="F51" i="2"/>
  <c r="G51" i="2"/>
  <c r="H51" i="2"/>
  <c r="I51" i="2"/>
  <c r="B52" i="2"/>
  <c r="C52" i="2"/>
  <c r="D52" i="2"/>
  <c r="E52" i="2"/>
  <c r="F52" i="2"/>
  <c r="G52" i="2"/>
  <c r="H52" i="2"/>
  <c r="I52" i="2"/>
  <c r="C53" i="2"/>
  <c r="D53" i="2"/>
  <c r="E53" i="2"/>
  <c r="F53" i="2"/>
  <c r="G53" i="2"/>
  <c r="H53" i="2"/>
  <c r="I53" i="2"/>
  <c r="B54" i="2"/>
  <c r="C54" i="2"/>
  <c r="D54" i="2"/>
  <c r="E54" i="2"/>
  <c r="F54" i="2"/>
  <c r="G54" i="2"/>
  <c r="H54" i="2"/>
  <c r="I54" i="2"/>
  <c r="C55" i="2"/>
  <c r="D55" i="2"/>
  <c r="E55" i="2"/>
  <c r="F55" i="2"/>
  <c r="G55" i="2"/>
  <c r="H55" i="2"/>
  <c r="I55" i="2"/>
  <c r="B56" i="2"/>
  <c r="C56" i="2"/>
  <c r="D56" i="2"/>
  <c r="E56" i="2"/>
  <c r="F56" i="2"/>
  <c r="G56" i="2"/>
  <c r="H56" i="2"/>
  <c r="I56" i="2"/>
  <c r="C57" i="2"/>
  <c r="D57" i="2"/>
  <c r="E57" i="2"/>
  <c r="F57" i="2"/>
  <c r="G57" i="2"/>
  <c r="H57" i="2"/>
  <c r="I57" i="2"/>
  <c r="B58" i="2"/>
  <c r="C58" i="2"/>
  <c r="D58" i="2"/>
  <c r="E58" i="2"/>
  <c r="F58" i="2"/>
  <c r="G58" i="2"/>
  <c r="H58" i="2"/>
  <c r="I58" i="2"/>
  <c r="B59" i="2"/>
  <c r="C59" i="2"/>
  <c r="D59" i="2"/>
  <c r="E59" i="2"/>
  <c r="F59" i="2"/>
  <c r="G59" i="2"/>
  <c r="H59" i="2"/>
  <c r="I59" i="2"/>
  <c r="C60" i="2"/>
  <c r="D60" i="2"/>
  <c r="E60" i="2"/>
  <c r="F60" i="2"/>
  <c r="G60" i="2"/>
  <c r="H60" i="2"/>
  <c r="I60" i="2"/>
  <c r="B61" i="2"/>
  <c r="C61" i="2"/>
  <c r="D61" i="2"/>
  <c r="E61" i="2"/>
  <c r="F61" i="2"/>
  <c r="G61" i="2"/>
  <c r="H61" i="2"/>
  <c r="I61" i="2"/>
  <c r="C62" i="2"/>
  <c r="D62" i="2"/>
  <c r="E62" i="2"/>
  <c r="F62" i="2"/>
  <c r="G62" i="2"/>
  <c r="H62" i="2"/>
  <c r="I62" i="2"/>
  <c r="B63" i="2"/>
  <c r="C63" i="2"/>
  <c r="D63" i="2"/>
  <c r="E63" i="2"/>
  <c r="F63" i="2"/>
  <c r="G63" i="2"/>
  <c r="H63" i="2"/>
  <c r="I63" i="2"/>
  <c r="B64" i="2"/>
  <c r="C64" i="2"/>
  <c r="D64" i="2"/>
  <c r="E64" i="2"/>
  <c r="F64" i="2"/>
  <c r="G64" i="2"/>
  <c r="H64" i="2"/>
  <c r="I64" i="2"/>
  <c r="C65" i="2"/>
  <c r="D65" i="2"/>
  <c r="E65" i="2"/>
  <c r="F65" i="2"/>
  <c r="G65" i="2"/>
  <c r="H65" i="2"/>
  <c r="I65" i="2"/>
  <c r="B66" i="2"/>
  <c r="C66" i="2"/>
  <c r="D66" i="2"/>
  <c r="E66" i="2"/>
  <c r="F66" i="2"/>
  <c r="H66" i="2"/>
  <c r="I66" i="2"/>
  <c r="C67" i="2"/>
  <c r="D67" i="2"/>
  <c r="E67" i="2"/>
  <c r="H67" i="2"/>
  <c r="I67" i="2"/>
  <c r="B68" i="2"/>
  <c r="C68" i="2"/>
  <c r="D68" i="2"/>
  <c r="E68" i="2"/>
  <c r="F68" i="2"/>
  <c r="G68" i="2"/>
  <c r="H68" i="2"/>
  <c r="I68" i="2"/>
  <c r="B69" i="2"/>
  <c r="C69" i="2"/>
  <c r="D69" i="2"/>
  <c r="E69" i="2"/>
  <c r="F69" i="2"/>
  <c r="G69" i="2"/>
  <c r="H69" i="2"/>
  <c r="I69" i="2"/>
  <c r="C70" i="2"/>
  <c r="D70" i="2"/>
  <c r="E70" i="2"/>
  <c r="F70" i="2"/>
  <c r="G70" i="2"/>
  <c r="H70" i="2"/>
  <c r="I70" i="2"/>
  <c r="B71" i="2"/>
  <c r="C71" i="2"/>
  <c r="D71" i="2"/>
  <c r="E71" i="2"/>
  <c r="F71" i="2"/>
  <c r="G71" i="2"/>
  <c r="H71" i="2"/>
  <c r="I71" i="2"/>
  <c r="C72" i="2"/>
  <c r="D72" i="2"/>
  <c r="E72" i="2"/>
  <c r="F72" i="2"/>
  <c r="G72" i="2"/>
  <c r="H72" i="2"/>
  <c r="I72" i="2"/>
  <c r="B73" i="2"/>
  <c r="C73" i="2"/>
  <c r="D73" i="2"/>
  <c r="E73" i="2"/>
  <c r="F73" i="2"/>
  <c r="G73" i="2"/>
  <c r="H73" i="2"/>
  <c r="I73" i="2"/>
  <c r="C74" i="2"/>
  <c r="D74" i="2"/>
  <c r="E74" i="2"/>
  <c r="F74" i="2"/>
  <c r="G74" i="2"/>
  <c r="H74" i="2"/>
  <c r="I74" i="2"/>
  <c r="B75" i="2"/>
  <c r="C75" i="2"/>
  <c r="D75" i="2"/>
  <c r="E75" i="2"/>
  <c r="F75" i="2"/>
  <c r="G75" i="2"/>
  <c r="H75" i="2"/>
  <c r="I75" i="2"/>
  <c r="C76" i="2"/>
  <c r="D76" i="2"/>
  <c r="E76" i="2"/>
  <c r="F76" i="2"/>
  <c r="G76" i="2"/>
  <c r="H76" i="2"/>
  <c r="I76" i="2"/>
  <c r="B77" i="2"/>
  <c r="C77" i="2"/>
  <c r="D77" i="2"/>
  <c r="E77" i="2"/>
  <c r="F77" i="2"/>
  <c r="G77" i="2"/>
  <c r="H77" i="2"/>
  <c r="I77" i="2"/>
  <c r="B78" i="2"/>
  <c r="C78" i="2"/>
  <c r="D78" i="2"/>
  <c r="E78" i="2"/>
  <c r="F78" i="2"/>
  <c r="G78" i="2"/>
  <c r="H78" i="2"/>
  <c r="I78" i="2"/>
  <c r="C79" i="2"/>
  <c r="D79" i="2"/>
  <c r="E79" i="2"/>
  <c r="F79" i="2"/>
  <c r="G79" i="2"/>
  <c r="H79" i="2"/>
  <c r="I79" i="2"/>
  <c r="B80" i="2"/>
  <c r="C80" i="2"/>
  <c r="D80" i="2"/>
  <c r="E80" i="2"/>
  <c r="F80" i="2"/>
  <c r="G80" i="2"/>
  <c r="H80" i="2"/>
  <c r="I80" i="2"/>
  <c r="B81" i="2"/>
  <c r="C81" i="2"/>
  <c r="D81" i="2"/>
  <c r="E81" i="2"/>
  <c r="F81" i="2"/>
  <c r="G81" i="2"/>
  <c r="H81" i="2"/>
  <c r="I81" i="2"/>
  <c r="C82" i="2"/>
  <c r="D82" i="2"/>
  <c r="E82" i="2"/>
  <c r="F82" i="2"/>
  <c r="G82" i="2"/>
  <c r="H82" i="2"/>
  <c r="I82" i="2"/>
  <c r="B83" i="2"/>
  <c r="C83" i="2"/>
  <c r="D83" i="2"/>
  <c r="E83" i="2"/>
  <c r="F83" i="2"/>
  <c r="G83" i="2"/>
  <c r="H83" i="2"/>
  <c r="I83" i="2"/>
  <c r="C84" i="2"/>
  <c r="D84" i="2"/>
  <c r="E84" i="2"/>
  <c r="F84" i="2"/>
  <c r="G84" i="2"/>
  <c r="H84" i="2"/>
  <c r="I84" i="2"/>
  <c r="B85" i="2"/>
  <c r="C85" i="2"/>
  <c r="D85" i="2"/>
  <c r="E85" i="2"/>
  <c r="F85" i="2"/>
  <c r="G85" i="2"/>
  <c r="H85" i="2"/>
  <c r="I85" i="2"/>
  <c r="B86" i="2"/>
  <c r="C86" i="2"/>
  <c r="D86" i="2"/>
  <c r="E86" i="2"/>
  <c r="F86" i="2"/>
  <c r="G86" i="2"/>
  <c r="H86" i="2"/>
  <c r="I86" i="2"/>
  <c r="B87" i="2"/>
  <c r="C87" i="2"/>
  <c r="D87" i="2"/>
  <c r="E87" i="2"/>
  <c r="F87" i="2"/>
  <c r="G87" i="2"/>
  <c r="H87" i="2"/>
  <c r="I87" i="2"/>
  <c r="C88" i="2"/>
  <c r="D88" i="2"/>
  <c r="E88" i="2"/>
  <c r="F88" i="2"/>
  <c r="G88" i="2"/>
  <c r="H88" i="2"/>
  <c r="I88" i="2"/>
  <c r="B89" i="2"/>
  <c r="C89" i="2"/>
  <c r="D89" i="2"/>
  <c r="E89" i="2"/>
  <c r="F89" i="2"/>
  <c r="G89" i="2"/>
  <c r="H89" i="2"/>
  <c r="I89" i="2"/>
  <c r="B90" i="2"/>
  <c r="C90" i="2"/>
  <c r="F90" i="2"/>
  <c r="G90" i="2"/>
  <c r="B91" i="2"/>
  <c r="C91" i="2"/>
  <c r="D91" i="2"/>
  <c r="E91" i="2"/>
  <c r="F91" i="2"/>
  <c r="G91" i="2"/>
  <c r="H91" i="2"/>
  <c r="I91" i="2"/>
  <c r="B92" i="2"/>
  <c r="C92" i="2"/>
  <c r="D92" i="2"/>
  <c r="E92" i="2"/>
  <c r="F92" i="2"/>
  <c r="G92" i="2"/>
  <c r="H92" i="2"/>
  <c r="I92" i="2"/>
  <c r="B93" i="2"/>
  <c r="C93" i="2"/>
  <c r="D93" i="2"/>
  <c r="E93" i="2"/>
  <c r="F93" i="2"/>
  <c r="G93" i="2"/>
  <c r="H93" i="2"/>
  <c r="I93" i="2"/>
  <c r="C94" i="2"/>
  <c r="D94" i="2"/>
  <c r="E94" i="2"/>
  <c r="F94" i="2"/>
  <c r="G94" i="2"/>
  <c r="H94" i="2"/>
  <c r="I94" i="2"/>
  <c r="B95" i="2"/>
  <c r="C95" i="2"/>
  <c r="D95" i="2"/>
  <c r="E95" i="2"/>
  <c r="F95" i="2"/>
  <c r="G95" i="2"/>
  <c r="H95" i="2"/>
  <c r="I95" i="2"/>
  <c r="B96" i="2"/>
  <c r="C96" i="2"/>
  <c r="B97" i="2"/>
  <c r="C97" i="2"/>
  <c r="D97" i="2"/>
  <c r="E97" i="2"/>
  <c r="F97" i="2"/>
  <c r="G97" i="2"/>
  <c r="H97" i="2"/>
  <c r="I97" i="2"/>
  <c r="C98" i="2"/>
  <c r="D98" i="2"/>
  <c r="E98" i="2"/>
  <c r="F98" i="2"/>
  <c r="G98" i="2"/>
  <c r="H98" i="2"/>
  <c r="I98" i="2"/>
  <c r="B99" i="2"/>
  <c r="C99" i="2"/>
  <c r="D99" i="2"/>
  <c r="E99" i="2"/>
  <c r="F99" i="2"/>
  <c r="G99" i="2"/>
  <c r="H99" i="2"/>
  <c r="I99" i="2"/>
  <c r="B100" i="2"/>
  <c r="C100" i="2"/>
  <c r="D100" i="2"/>
  <c r="E100" i="2"/>
  <c r="F100" i="2"/>
  <c r="G100" i="2"/>
  <c r="H100" i="2"/>
  <c r="I100" i="2"/>
  <c r="B101" i="2"/>
  <c r="C101" i="2"/>
  <c r="D101" i="2"/>
  <c r="E101" i="2"/>
  <c r="F101" i="2"/>
  <c r="G101" i="2"/>
  <c r="H101" i="2"/>
  <c r="I101" i="2"/>
  <c r="C102" i="2"/>
  <c r="D102" i="2"/>
  <c r="E102" i="2"/>
  <c r="F102" i="2"/>
  <c r="G102" i="2"/>
  <c r="H102" i="2"/>
  <c r="I102" i="2"/>
  <c r="B103" i="2"/>
  <c r="C103" i="2"/>
  <c r="D103" i="2"/>
  <c r="E103" i="2"/>
  <c r="F103" i="2"/>
  <c r="G103" i="2"/>
  <c r="H103" i="2"/>
  <c r="I103" i="2"/>
  <c r="B104" i="2"/>
  <c r="C104" i="2"/>
  <c r="D104" i="2"/>
  <c r="E104" i="2"/>
  <c r="F104" i="2"/>
  <c r="H104" i="2"/>
  <c r="I104" i="2"/>
  <c r="C105" i="2"/>
  <c r="D105" i="2"/>
  <c r="E105" i="2"/>
  <c r="F105" i="2"/>
  <c r="G105" i="2"/>
  <c r="H105" i="2"/>
  <c r="I105" i="2"/>
  <c r="L110" i="2"/>
  <c r="O102" i="1"/>
  <c r="F103" i="1"/>
  <c r="F105" i="1" s="1"/>
  <c r="K105" i="1" s="1"/>
  <c r="G103" i="1"/>
  <c r="J103" i="1" s="1"/>
  <c r="K103" i="1"/>
  <c r="F104" i="1"/>
  <c r="L104" i="1"/>
  <c r="M104" i="1"/>
  <c r="N107" i="4" l="1"/>
  <c r="N84" i="6"/>
  <c r="K132" i="3"/>
  <c r="K109" i="2"/>
  <c r="L109" i="2" s="1"/>
  <c r="F111" i="2"/>
  <c r="K115" i="8"/>
  <c r="J109" i="3"/>
  <c r="J125" i="3"/>
  <c r="K125" i="3"/>
  <c r="G110" i="9"/>
  <c r="K110" i="10"/>
  <c r="K112" i="10" s="1"/>
  <c r="L103" i="1"/>
  <c r="M103" i="1"/>
  <c r="G115" i="8"/>
  <c r="J78" i="5"/>
  <c r="N78" i="5" s="1"/>
  <c r="F113" i="7"/>
  <c r="F115" i="8"/>
  <c r="J68" i="11" a="1"/>
  <c r="J68" i="11" s="1"/>
  <c r="J70" i="11" s="1"/>
  <c r="G117" i="8"/>
  <c r="M113" i="8"/>
  <c r="J95" i="9"/>
  <c r="J105" i="1"/>
  <c r="F127" i="7"/>
  <c r="M111" i="7"/>
  <c r="J108" i="9"/>
  <c r="G95" i="9"/>
  <c r="K124" i="7"/>
  <c r="L111" i="7"/>
  <c r="M116" i="8"/>
  <c r="F95" i="9"/>
  <c r="K95" i="9" s="1"/>
  <c r="G96" i="10"/>
  <c r="K111" i="7"/>
  <c r="K113" i="7" s="1"/>
  <c r="N113" i="7" s="1"/>
  <c r="K104" i="8"/>
  <c r="F108" i="9"/>
  <c r="K108" i="9" s="1"/>
  <c r="F96" i="10"/>
  <c r="K96" i="10" s="1"/>
  <c r="G59" i="11"/>
  <c r="J59" i="11" s="1"/>
  <c r="F124" i="7"/>
  <c r="J124" i="7" s="1"/>
  <c r="K116" i="8"/>
  <c r="N116" i="8" s="1"/>
  <c r="J104" i="8"/>
  <c r="N104" i="8" s="1"/>
  <c r="N93" i="9"/>
  <c r="J72" i="11"/>
  <c r="J74" i="11" s="1"/>
  <c r="F59" i="11"/>
  <c r="K59" i="11" s="1"/>
  <c r="K110" i="4"/>
  <c r="K122" i="7"/>
  <c r="G104" i="8"/>
  <c r="J106" i="9"/>
  <c r="J94" i="10"/>
  <c r="J110" i="10" s="1"/>
  <c r="J112" i="10" s="1"/>
  <c r="M95" i="9"/>
  <c r="F72" i="11"/>
  <c r="K72" i="11" s="1"/>
  <c r="L82" i="12"/>
  <c r="L84" i="12" s="1"/>
  <c r="K109" i="3"/>
  <c r="F110" i="4"/>
  <c r="J110" i="4" s="1"/>
  <c r="N110" i="4" s="1"/>
  <c r="K82" i="12"/>
  <c r="K84" i="12" s="1"/>
  <c r="L107" i="4"/>
  <c r="L110" i="4" s="1"/>
  <c r="J115" i="8"/>
  <c r="N115" i="8" s="1"/>
  <c r="L130" i="7" l="1"/>
  <c r="F110" i="9"/>
  <c r="K110" i="9" s="1"/>
  <c r="J96" i="10"/>
  <c r="L95" i="9"/>
  <c r="M108" i="9"/>
  <c r="M127" i="7"/>
  <c r="M113" i="7"/>
  <c r="M130" i="7"/>
  <c r="K127" i="7"/>
  <c r="J111" i="2"/>
  <c r="L111" i="2" s="1"/>
  <c r="K111" i="2"/>
  <c r="N95" i="9"/>
  <c r="F74" i="11"/>
  <c r="K74" i="11" s="1"/>
  <c r="J130" i="7"/>
  <c r="K130" i="7"/>
  <c r="F130" i="7"/>
  <c r="L105" i="1"/>
  <c r="M105" i="1"/>
  <c r="M110" i="4"/>
  <c r="J81" i="5"/>
  <c r="N81" i="5" s="1"/>
  <c r="N111" i="7"/>
  <c r="J117" i="8"/>
  <c r="F117" i="8"/>
  <c r="L117" i="8" s="1"/>
  <c r="J110" i="9"/>
  <c r="L108" i="9"/>
  <c r="L110" i="9" s="1"/>
  <c r="L113" i="7"/>
  <c r="L127" i="7"/>
  <c r="M110" i="9" l="1"/>
  <c r="N130" i="7"/>
  <c r="N117" i="8"/>
  <c r="M117" i="8"/>
  <c r="K117" i="8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<sst xmlns="http://schemas.openxmlformats.org/spreadsheetml/2006/main" count="4052" uniqueCount="499">
  <si>
    <t xml:space="preserve">4) Mid GCV of Declared grade are consider  for Loading  end  GCV (EM) samples whose CIMFR  resuls are awaited. </t>
  </si>
  <si>
    <t>3) NTPS coal lab results are considered for ULE CGV samples whose CIMFR Unloading results are awaited .</t>
  </si>
  <si>
    <r>
      <t xml:space="preserve">2) As per directives from HO, MID GCV considered for Refree Samples marked as </t>
    </r>
    <r>
      <rPr>
        <b/>
        <sz val="10"/>
        <rFont val="Arial"/>
        <family val="2"/>
      </rPr>
      <t>YELLOW</t>
    </r>
  </si>
  <si>
    <t>1)  Loading End &amp; Unloading end  result samples received  from CIMFR are marked as GREEN.</t>
  </si>
  <si>
    <t>Note:</t>
  </si>
  <si>
    <t>Total  - Domestic (Receipt+stock Coal)</t>
  </si>
  <si>
    <t>Old stock from previous month</t>
  </si>
  <si>
    <t>Opening Stock CV -  - Domestic</t>
  </si>
  <si>
    <t>Receipt Coal - Domestic</t>
  </si>
  <si>
    <t>30.04.2023</t>
  </si>
  <si>
    <t>G11</t>
  </si>
  <si>
    <t>4001-4300</t>
  </si>
  <si>
    <t>GPCK</t>
  </si>
  <si>
    <t>SECL</t>
  </si>
  <si>
    <t>27.04.2023</t>
  </si>
  <si>
    <t>PRPI</t>
  </si>
  <si>
    <t>MKD-III</t>
  </si>
  <si>
    <t>24.04.2023</t>
  </si>
  <si>
    <t>Singori</t>
  </si>
  <si>
    <t>G12</t>
  </si>
  <si>
    <t>3700-4000</t>
  </si>
  <si>
    <t>Dumri</t>
  </si>
  <si>
    <t>26.04.2023</t>
  </si>
  <si>
    <t>Dispute mail reced on 09.06.2023</t>
  </si>
  <si>
    <t>New pp</t>
  </si>
  <si>
    <t>MKD-I</t>
  </si>
  <si>
    <t>28.04.2023</t>
  </si>
  <si>
    <t>25.04.2023</t>
  </si>
  <si>
    <t>C Majri</t>
  </si>
  <si>
    <t>23.04.2023</t>
  </si>
  <si>
    <t>22.04.2023</t>
  </si>
  <si>
    <t>Gokul</t>
  </si>
  <si>
    <t>G9</t>
  </si>
  <si>
    <t>4600-4900</t>
  </si>
  <si>
    <t xml:space="preserve">Umrer </t>
  </si>
  <si>
    <t>BPQ</t>
  </si>
  <si>
    <t>21.04.202</t>
  </si>
  <si>
    <t>21.04.2023</t>
  </si>
  <si>
    <t>19.04.2023</t>
  </si>
  <si>
    <t>18.04.2023</t>
  </si>
  <si>
    <t>17.04.2023</t>
  </si>
  <si>
    <t>Wani</t>
  </si>
  <si>
    <t>16.04.2023</t>
  </si>
  <si>
    <t>15.04.2023</t>
  </si>
  <si>
    <t>14.04.2023</t>
  </si>
  <si>
    <t>13.04.2023</t>
  </si>
  <si>
    <t>12.04.2023</t>
  </si>
  <si>
    <t>11.04.2023</t>
  </si>
  <si>
    <t>10.04.2023</t>
  </si>
  <si>
    <t>09.04.2023</t>
  </si>
  <si>
    <t>08.04.2023</t>
  </si>
  <si>
    <t>07.04.2023</t>
  </si>
  <si>
    <t>05.04.2023</t>
  </si>
  <si>
    <t>Dispute mail reced on 29.05.2023</t>
  </si>
  <si>
    <t>03.04.2023</t>
  </si>
  <si>
    <t>04.04.2023</t>
  </si>
  <si>
    <t>02.04.2023</t>
  </si>
  <si>
    <t>01.04.2023</t>
  </si>
  <si>
    <t>31.03.2023</t>
  </si>
  <si>
    <t>HLSG</t>
  </si>
  <si>
    <t>30.03.2023</t>
  </si>
  <si>
    <t>LE referee</t>
  </si>
  <si>
    <t>Received CV (Loading end CV-600)</t>
  </si>
  <si>
    <t>Unloading End GCV (ARB)</t>
  </si>
  <si>
    <t>Loading End GCV (EM)</t>
  </si>
  <si>
    <t>RR DATE</t>
  </si>
  <si>
    <t>RR NO</t>
  </si>
  <si>
    <t>GR Qty</t>
  </si>
  <si>
    <t>TPS Qty</t>
  </si>
  <si>
    <t>Decl. GR.</t>
  </si>
  <si>
    <t>Decl.GCV range</t>
  </si>
  <si>
    <t>Description</t>
  </si>
  <si>
    <t>Rake  No.</t>
  </si>
  <si>
    <t>Month :- April-23</t>
  </si>
  <si>
    <t>4) Rake 38 &amp; Rake 39  sample not collected by CIMFR due to Strike hence  NTPS result are considered.</t>
  </si>
  <si>
    <t>2) Refree samples mid CV taken (marked as yellow).</t>
  </si>
  <si>
    <t>1) Samples CIMFR Loading End  Unloading end  result is  received (marked as green).</t>
  </si>
  <si>
    <t>Receipt Coal - Raw (WCL)</t>
  </si>
  <si>
    <t>19.05.2023</t>
  </si>
  <si>
    <t>142000004/161004627</t>
  </si>
  <si>
    <t>MTPK</t>
  </si>
  <si>
    <t>MCL</t>
  </si>
  <si>
    <t>Unloading End GCV (ARB) CIMFR</t>
  </si>
  <si>
    <t>Loading End MID GCV (EM) CIMFR</t>
  </si>
  <si>
    <t>RR qty</t>
  </si>
  <si>
    <t>Qty Unloading end</t>
  </si>
  <si>
    <t>DECL GR.</t>
  </si>
  <si>
    <t>DECL.GCV RANGE</t>
  </si>
  <si>
    <t>Sr No.</t>
  </si>
  <si>
    <t>Mid  GCV</t>
  </si>
  <si>
    <t>4) Mid GCV of  Declared grades are considered for LE CGV samples whose CIMFR loading results are awaited .</t>
  </si>
  <si>
    <t>Grand-Total (Receipt+stock Coal)</t>
  </si>
  <si>
    <t>Opening Stock CV</t>
  </si>
  <si>
    <t>Total Receipt Coal</t>
  </si>
  <si>
    <t>GRAND TOTAL - IMPORTED + DOMESTIC</t>
  </si>
  <si>
    <t>Total Imported (Receipt+stock Coal)</t>
  </si>
  <si>
    <t>Opening Stock CV - Imported</t>
  </si>
  <si>
    <t>Receipt Coal - Imported</t>
  </si>
  <si>
    <t>25.06.2023</t>
  </si>
  <si>
    <t>54/03</t>
  </si>
  <si>
    <t>24.06.2023</t>
  </si>
  <si>
    <t>51/02</t>
  </si>
  <si>
    <t>IMP COAL</t>
  </si>
  <si>
    <t>50/01</t>
  </si>
  <si>
    <t>29.06.2023</t>
  </si>
  <si>
    <t>27.06.2023</t>
  </si>
  <si>
    <t>GDOCM</t>
  </si>
  <si>
    <t xml:space="preserve">Gokul </t>
  </si>
  <si>
    <t>4601-4900</t>
  </si>
  <si>
    <t>28.06.2023</t>
  </si>
  <si>
    <t>26.06.2023</t>
  </si>
  <si>
    <t>IMP</t>
  </si>
  <si>
    <t>23.06.2023</t>
  </si>
  <si>
    <t>22.06.2023</t>
  </si>
  <si>
    <t>21.06.2023</t>
  </si>
  <si>
    <t>20.06.2023</t>
  </si>
  <si>
    <t>19.06.2023</t>
  </si>
  <si>
    <t>16.06.2023</t>
  </si>
  <si>
    <t>18.06.2023</t>
  </si>
  <si>
    <t>17.06.2023</t>
  </si>
  <si>
    <t>15.06.2023</t>
  </si>
  <si>
    <t>14.06.2023</t>
  </si>
  <si>
    <t>13.06.2023</t>
  </si>
  <si>
    <t>12.06.2023</t>
  </si>
  <si>
    <t>11.06.2023</t>
  </si>
  <si>
    <t>09.06.2023</t>
  </si>
  <si>
    <t>10.06.2023</t>
  </si>
  <si>
    <t>08.06.2023</t>
  </si>
  <si>
    <t>07.06.2023</t>
  </si>
  <si>
    <t>Junad</t>
  </si>
  <si>
    <t>06.06.2023</t>
  </si>
  <si>
    <t>05.06.2023</t>
  </si>
  <si>
    <t>03.06.2023</t>
  </si>
  <si>
    <t>04.06.2023</t>
  </si>
  <si>
    <t>02.06.2023</t>
  </si>
  <si>
    <t>01.06.2023</t>
  </si>
  <si>
    <t>31.05.2023</t>
  </si>
  <si>
    <t>30.05.2023</t>
  </si>
  <si>
    <t>Ballarpur DOCM (DHOPTALA)</t>
  </si>
  <si>
    <t>Loading End GCV (EM) CIMFR</t>
  </si>
  <si>
    <t>Month</t>
  </si>
  <si>
    <t xml:space="preserve">GCV Details </t>
  </si>
  <si>
    <t>4) May-2023 CIMFR results wtd Avg are considered  for Loading End.</t>
  </si>
  <si>
    <t>Opening Stock CV -  - IMPORTED</t>
  </si>
  <si>
    <t>26.07.2023</t>
  </si>
  <si>
    <t>3701-4000</t>
  </si>
  <si>
    <t>PPDP</t>
  </si>
  <si>
    <t>26.02.2023</t>
  </si>
  <si>
    <t>22.07.2023</t>
  </si>
  <si>
    <t>23.07.2023</t>
  </si>
  <si>
    <t>11.07.2023</t>
  </si>
  <si>
    <t>10.07.2023</t>
  </si>
  <si>
    <t>09.07.2023</t>
  </si>
  <si>
    <t>29.07.2023</t>
  </si>
  <si>
    <t>27.07.2023</t>
  </si>
  <si>
    <t>Godegaon</t>
  </si>
  <si>
    <t>RSR</t>
  </si>
  <si>
    <t>24.07.2023</t>
  </si>
  <si>
    <t>21.07.2023</t>
  </si>
  <si>
    <t>20.07.2023</t>
  </si>
  <si>
    <t>POCM-II</t>
  </si>
  <si>
    <t>18.07.2023</t>
  </si>
  <si>
    <t>17.07.2023</t>
  </si>
  <si>
    <t>16.07.2023</t>
  </si>
  <si>
    <t>G10</t>
  </si>
  <si>
    <t>4301-4600</t>
  </si>
  <si>
    <t>15.07.2023</t>
  </si>
  <si>
    <t>14.07.2023</t>
  </si>
  <si>
    <t>14.07.2024</t>
  </si>
  <si>
    <t>13.07.2023</t>
  </si>
  <si>
    <t>12.07.2023</t>
  </si>
  <si>
    <t>Ghughus</t>
  </si>
  <si>
    <t>08.07.2023</t>
  </si>
  <si>
    <t>07.07.2023</t>
  </si>
  <si>
    <t>06.07.2023</t>
  </si>
  <si>
    <t>05.07.2023</t>
  </si>
  <si>
    <t>04.07.2023</t>
  </si>
  <si>
    <t>03.07.2023</t>
  </si>
  <si>
    <t>02.07.2023</t>
  </si>
  <si>
    <t>01.07.2023</t>
  </si>
  <si>
    <t>30.06.2023</t>
  </si>
  <si>
    <t>Diff</t>
  </si>
  <si>
    <t>Unloading End GCV (EM) CIMFR</t>
  </si>
  <si>
    <t>Unloading End GCV (ARB) NTPS</t>
  </si>
  <si>
    <t>4)For RR NO. 1420000198 Dt. 26.08.2023 result from CIMFR Not received hence wtd avg, of Av.results for the month August-23   are  considered.</t>
  </si>
  <si>
    <t>3) Wtd Avg GCV of( April- 23 to June-23) of CIMFR results are considered  for Loading End.</t>
  </si>
  <si>
    <t>1) Samples CIMFR Loading End   &amp; Unloading end  result is  received (marked as green).</t>
  </si>
  <si>
    <t>Umrer                     (Un connected)</t>
  </si>
  <si>
    <t>29.08.2023</t>
  </si>
  <si>
    <t>26.08.2023</t>
  </si>
  <si>
    <t>24.08.2023</t>
  </si>
  <si>
    <t>New PP</t>
  </si>
  <si>
    <t>23.08.2023</t>
  </si>
  <si>
    <t>22.08.2023</t>
  </si>
  <si>
    <t>21.08.2023</t>
  </si>
  <si>
    <t>19.08.2023</t>
  </si>
  <si>
    <t>18.08.2023</t>
  </si>
  <si>
    <t>Ghugus</t>
  </si>
  <si>
    <t>16.08.2023</t>
  </si>
  <si>
    <t>15.08.2023</t>
  </si>
  <si>
    <t>14.08.2023</t>
  </si>
  <si>
    <t>FO/LDO</t>
  </si>
  <si>
    <t>13.08.2023</t>
  </si>
  <si>
    <t>12.08.2023</t>
  </si>
  <si>
    <t>11.08.2023</t>
  </si>
  <si>
    <t>10.08.2023</t>
  </si>
  <si>
    <t>09.08.2023</t>
  </si>
  <si>
    <t>08.08.2023</t>
  </si>
  <si>
    <t>07.08.2023</t>
  </si>
  <si>
    <t>06.08.2023</t>
  </si>
  <si>
    <t>05.08.2023</t>
  </si>
  <si>
    <t>04.08.2023</t>
  </si>
  <si>
    <t>03.08.2023</t>
  </si>
  <si>
    <t>02.08.2023</t>
  </si>
  <si>
    <t>01.08.2023</t>
  </si>
  <si>
    <t>31.07.2023</t>
  </si>
  <si>
    <t>Loading End GCV (EM)       ( Wtd Avg GCV of APRIL- JUNE 23)</t>
  </si>
  <si>
    <t>4) Wtd Avg GCV of( April- 23 to July-23) of CIMFR results are considered  for Loading End for Historical data.</t>
  </si>
  <si>
    <t>28.09.2023</t>
  </si>
  <si>
    <t>26.09.2023</t>
  </si>
  <si>
    <t>27.09.2023</t>
  </si>
  <si>
    <t>25.09.2023</t>
  </si>
  <si>
    <t>24.09.2023</t>
  </si>
  <si>
    <t>Ghuhus</t>
  </si>
  <si>
    <t>22.09.2023</t>
  </si>
  <si>
    <t>21.09.2023</t>
  </si>
  <si>
    <t>4600-4700</t>
  </si>
  <si>
    <t>Umrer</t>
  </si>
  <si>
    <t>23.03.2023</t>
  </si>
  <si>
    <t>20.09.2023</t>
  </si>
  <si>
    <t>19.09.2023</t>
  </si>
  <si>
    <t>18.09.2023</t>
  </si>
  <si>
    <t>17.09.2023</t>
  </si>
  <si>
    <t>16.09.2023</t>
  </si>
  <si>
    <t>14.09.2023</t>
  </si>
  <si>
    <t>13.09.2023</t>
  </si>
  <si>
    <t>12.09.2023</t>
  </si>
  <si>
    <t>11.09.2023</t>
  </si>
  <si>
    <t>10.09.2023</t>
  </si>
  <si>
    <t>08.09.2023</t>
  </si>
  <si>
    <t>09.09.2023</t>
  </si>
  <si>
    <t>06.09.2023</t>
  </si>
  <si>
    <t>05.09.2023</t>
  </si>
  <si>
    <t>04.09.2023</t>
  </si>
  <si>
    <t>03.09.2023</t>
  </si>
  <si>
    <t>New  Panderpavani</t>
  </si>
  <si>
    <t>02.09.2023</t>
  </si>
  <si>
    <t>01.09.2023</t>
  </si>
  <si>
    <t>31.08.2023</t>
  </si>
  <si>
    <t>30.08.2023</t>
  </si>
  <si>
    <t>Loading End GCV (EM)       ( Wtd Avg GCV of APRIL- JULY 23) Historical data</t>
  </si>
  <si>
    <t>Receipt Imported Coal</t>
  </si>
  <si>
    <t>24.10.2023</t>
  </si>
  <si>
    <t>60/06</t>
  </si>
  <si>
    <t>22.10.2023</t>
  </si>
  <si>
    <t>58/05</t>
  </si>
  <si>
    <t>57/04</t>
  </si>
  <si>
    <t>21.10.2023</t>
  </si>
  <si>
    <t>53/02</t>
  </si>
  <si>
    <t>19.10.2023</t>
  </si>
  <si>
    <t>29.10.2023</t>
  </si>
  <si>
    <t>26.10.2023</t>
  </si>
  <si>
    <t>15.10.2023</t>
  </si>
  <si>
    <t>14.10.2023</t>
  </si>
  <si>
    <t>12.10.2023</t>
  </si>
  <si>
    <t>10.10.2023</t>
  </si>
  <si>
    <t>09.10.2023</t>
  </si>
  <si>
    <t>06.10.2023</t>
  </si>
  <si>
    <t>05.10.2023</t>
  </si>
  <si>
    <t>04.10.2023</t>
  </si>
  <si>
    <t>25.10.2023</t>
  </si>
  <si>
    <t>23.10.2023</t>
  </si>
  <si>
    <t>20.10.2023</t>
  </si>
  <si>
    <t>18.10.2023</t>
  </si>
  <si>
    <t>17.10.2023</t>
  </si>
  <si>
    <t>16.10.2023</t>
  </si>
  <si>
    <t>New panderpavni</t>
  </si>
  <si>
    <t>13.10.2023</t>
  </si>
  <si>
    <t>11.10.2023</t>
  </si>
  <si>
    <t>08.10.2023</t>
  </si>
  <si>
    <t>07.10.2023</t>
  </si>
  <si>
    <t>03.10.2023</t>
  </si>
  <si>
    <t>02.10.2023</t>
  </si>
  <si>
    <t>01.10.2023</t>
  </si>
  <si>
    <t>30.09.2023</t>
  </si>
  <si>
    <t>29.09.2023</t>
  </si>
  <si>
    <t>Loading End GCV (EM)       ( Wtd Avg GCV of June- August 23) Historical data</t>
  </si>
  <si>
    <t>20.11.2023</t>
  </si>
  <si>
    <t>19.11.2023</t>
  </si>
  <si>
    <t>08.11.2023</t>
  </si>
  <si>
    <t>05.11.2023</t>
  </si>
  <si>
    <t>28.11.2023</t>
  </si>
  <si>
    <t>27.11.2023</t>
  </si>
  <si>
    <t>26.11.2023</t>
  </si>
  <si>
    <t>12.11.2023</t>
  </si>
  <si>
    <t>11.11.2023</t>
  </si>
  <si>
    <t>09.11.2023</t>
  </si>
  <si>
    <t>02.11.2023</t>
  </si>
  <si>
    <t>31.10.2023</t>
  </si>
  <si>
    <t>Pouni 2 &amp; 3 OC Mine</t>
  </si>
  <si>
    <t>4300-4600</t>
  </si>
  <si>
    <t>Gouri Expansion OC Mine</t>
  </si>
  <si>
    <t>Amlgmted Inder Kamptee</t>
  </si>
  <si>
    <t>Singori OC Mine</t>
  </si>
  <si>
    <t>Gondegaon Ghatrohna OC Mine</t>
  </si>
  <si>
    <t>25.11.2023</t>
  </si>
  <si>
    <t>24.11.2023</t>
  </si>
  <si>
    <t>MKD 3</t>
  </si>
  <si>
    <t>MKD 1</t>
  </si>
  <si>
    <t>23.11.2023</t>
  </si>
  <si>
    <t>Bhanegaon OC Mine</t>
  </si>
  <si>
    <t>22.11.2023</t>
  </si>
  <si>
    <t>Amlgmted Inder Kamptee Deep OC</t>
  </si>
  <si>
    <t>21.11.2023</t>
  </si>
  <si>
    <t>18.11.2023</t>
  </si>
  <si>
    <t>17.11.2023</t>
  </si>
  <si>
    <t>16.11.2023</t>
  </si>
  <si>
    <t>14.11.2023</t>
  </si>
  <si>
    <t>15.11.2023</t>
  </si>
  <si>
    <t>10.11.2023</t>
  </si>
  <si>
    <t>07.11.2023</t>
  </si>
  <si>
    <t>06.11.2023</t>
  </si>
  <si>
    <t>04.11.2023</t>
  </si>
  <si>
    <t>01.11.2023</t>
  </si>
  <si>
    <t>28.10.2023</t>
  </si>
  <si>
    <t>30.10.2023</t>
  </si>
  <si>
    <t>Loading End GCV (EM)       ( Wtd Avg GCV ) Historical data</t>
  </si>
  <si>
    <t>Note- For loading end (WCL) weighted avg. provided by Coal office Nagpur are considered as sampling were not done at loading end.</t>
  </si>
  <si>
    <t xml:space="preserve">Old stock </t>
  </si>
  <si>
    <t>06.12.2023</t>
  </si>
  <si>
    <t>05.12.2023</t>
  </si>
  <si>
    <t>04.12.2023</t>
  </si>
  <si>
    <t>02.12.2023</t>
  </si>
  <si>
    <t>Unloading End GCV (EM) NTPS</t>
  </si>
  <si>
    <t>Unloading End GCV (ARB)                  NTPS</t>
  </si>
  <si>
    <t xml:space="preserve">LE GCV </t>
  </si>
  <si>
    <t>29.11.2023</t>
  </si>
  <si>
    <t>Unconnected SECL</t>
  </si>
  <si>
    <t>30.12.2023</t>
  </si>
  <si>
    <t>MKD III</t>
  </si>
  <si>
    <t>MKD I</t>
  </si>
  <si>
    <t>28.12.2023</t>
  </si>
  <si>
    <t>27.12.2023</t>
  </si>
  <si>
    <t>Banegaon</t>
  </si>
  <si>
    <t>Gondegaon</t>
  </si>
  <si>
    <t>01.12.2023</t>
  </si>
  <si>
    <t>Unconnected Umrer</t>
  </si>
  <si>
    <t>26.12.2023</t>
  </si>
  <si>
    <t>25.12.2023</t>
  </si>
  <si>
    <t>24.12.2023</t>
  </si>
  <si>
    <t>23.02.2023</t>
  </si>
  <si>
    <t>22.12.2023</t>
  </si>
  <si>
    <t>21.12.2023</t>
  </si>
  <si>
    <t>20.12.2023</t>
  </si>
  <si>
    <t>19.12.2023</t>
  </si>
  <si>
    <t>Gondegoan</t>
  </si>
  <si>
    <t>18.12.2023</t>
  </si>
  <si>
    <t>17.12.2023</t>
  </si>
  <si>
    <t>16.12.2023</t>
  </si>
  <si>
    <t>15.12.2023</t>
  </si>
  <si>
    <t>14.12.2023</t>
  </si>
  <si>
    <t>13.12.2023</t>
  </si>
  <si>
    <t>12.12.2023</t>
  </si>
  <si>
    <t>11.12.2023</t>
  </si>
  <si>
    <t>09.12.2023</t>
  </si>
  <si>
    <t>08.12.2023</t>
  </si>
  <si>
    <t>07.12.2023</t>
  </si>
  <si>
    <t>30.11.2023</t>
  </si>
  <si>
    <t>Loading End GCV (EM)       ( Wtd Avg GCV of June- Sept23) Historical data</t>
  </si>
  <si>
    <t>1) For Loading End  EQ Gcv  Wtd  Avg is consider provided by coal office Nagpur. As sampling was not done at Loading end.</t>
  </si>
  <si>
    <t>09.01.2024</t>
  </si>
  <si>
    <t>08.01.2024</t>
  </si>
  <si>
    <t>07.01.2024</t>
  </si>
  <si>
    <t>06.01.2024</t>
  </si>
  <si>
    <t>05.01.2024</t>
  </si>
  <si>
    <t>29.01.2024</t>
  </si>
  <si>
    <t>G13</t>
  </si>
  <si>
    <t>3401-3700</t>
  </si>
  <si>
    <t>28.01.2024</t>
  </si>
  <si>
    <t>26.01.2024</t>
  </si>
  <si>
    <t>25.01.2024</t>
  </si>
  <si>
    <t>24.01.2024</t>
  </si>
  <si>
    <t>Bhanegaon</t>
  </si>
  <si>
    <t>23.01.2024</t>
  </si>
  <si>
    <t>22.01.2024</t>
  </si>
  <si>
    <t>20.01.2024</t>
  </si>
  <si>
    <t>19.01.2024</t>
  </si>
  <si>
    <t>16.01.2024</t>
  </si>
  <si>
    <t>18.01.2024</t>
  </si>
  <si>
    <t>17.01.2024</t>
  </si>
  <si>
    <t>15.01.2024</t>
  </si>
  <si>
    <t>13.01.2024</t>
  </si>
  <si>
    <t>12.01.2024</t>
  </si>
  <si>
    <t>11.01.2024</t>
  </si>
  <si>
    <t>10.01.2024</t>
  </si>
  <si>
    <t>08.12.2024</t>
  </si>
  <si>
    <t>04.01.2024</t>
  </si>
  <si>
    <t>03.01.2024</t>
  </si>
  <si>
    <t>02.01.2024</t>
  </si>
  <si>
    <t>01.01.2024</t>
  </si>
  <si>
    <t>31.12.2023</t>
  </si>
  <si>
    <t>29.12.2023</t>
  </si>
  <si>
    <t>Unloading End GCV (ARB)  Ravi Enrg.</t>
  </si>
  <si>
    <t>Note- For Loading end  unsampled rakes weighted avg provided by coal office nagpure is attached.</t>
  </si>
  <si>
    <t>18.02.2024</t>
  </si>
  <si>
    <t>17.02.2024</t>
  </si>
  <si>
    <t>14.02.2024</t>
  </si>
  <si>
    <t>12.02.2024</t>
  </si>
  <si>
    <t>11.02.2024</t>
  </si>
  <si>
    <t>03.02.2024</t>
  </si>
  <si>
    <t>25.02.2024</t>
  </si>
  <si>
    <t>unsampled</t>
  </si>
  <si>
    <t>QSSPL/WCL/NTPS/024</t>
  </si>
  <si>
    <t>28.02.2024</t>
  </si>
  <si>
    <t>QSSPL/WCL/NTPS/023</t>
  </si>
  <si>
    <t>24.02.2024</t>
  </si>
  <si>
    <t>QSSPL/WCL/NTPS/021</t>
  </si>
  <si>
    <t>23.02.2024</t>
  </si>
  <si>
    <t>QSSPL/WCL/NTPS/022</t>
  </si>
  <si>
    <t>21.02.2024</t>
  </si>
  <si>
    <t>QSSPL/WCL/NTPS/046</t>
  </si>
  <si>
    <t>19.02.2024</t>
  </si>
  <si>
    <t>QSSPL/WCL/NTPS/016</t>
  </si>
  <si>
    <t>Bhanegoan</t>
  </si>
  <si>
    <t>QSSPL/WCL/NTPS/014</t>
  </si>
  <si>
    <t>QSSPL/WCL/NTPS/13</t>
  </si>
  <si>
    <t>16.02.2024</t>
  </si>
  <si>
    <t>QSSPL/WCL/NTPS/015</t>
  </si>
  <si>
    <t>QSSPL/WCL/NTPS/0019</t>
  </si>
  <si>
    <t>QSSPL/WCL/NTPS/019</t>
  </si>
  <si>
    <t>QSSPL/WCL/NTPS/009</t>
  </si>
  <si>
    <t>QSSPL/WCL/NTPS/010</t>
  </si>
  <si>
    <t>13.02.2023</t>
  </si>
  <si>
    <t>26</t>
  </si>
  <si>
    <t>09.02.2024</t>
  </si>
  <si>
    <t>10.02.2024</t>
  </si>
  <si>
    <t>QSSPL/WCL/NTPS/008</t>
  </si>
  <si>
    <t>QSSPL/WCL/NTPS/007</t>
  </si>
  <si>
    <t>QSSPL/WCL/NTPS/006</t>
  </si>
  <si>
    <t>QSSPL/WCL/NTPS/012</t>
  </si>
  <si>
    <t>QSSPL/WCL/NTPS/011</t>
  </si>
  <si>
    <t>08.02.2024</t>
  </si>
  <si>
    <t>07.02.2024</t>
  </si>
  <si>
    <t>06.02.2024</t>
  </si>
  <si>
    <t>04.02.2024</t>
  </si>
  <si>
    <t>31.01.2024</t>
  </si>
  <si>
    <t>02.02.2024</t>
  </si>
  <si>
    <t>QSS/DHN/TR/2024/03311</t>
  </si>
  <si>
    <t>01.02.2024</t>
  </si>
  <si>
    <t>30.01.2024</t>
  </si>
  <si>
    <t>Umred</t>
  </si>
  <si>
    <t>ULE TEST REPORTS</t>
  </si>
  <si>
    <t>LE TEST REPORT</t>
  </si>
  <si>
    <t xml:space="preserve">           2) Sr. No. 7,9,22 &amp; 46 ARE DIVERTED RAKES HENCE PDF OF TEST REPORTS OF  LE ARE NOT AVAILABLE.</t>
  </si>
  <si>
    <t>Note-1)  Sr.No. 4 IS UNSAMPLED AT LODING END  HENCE AS PER INSTRUSTIONS WEIGHTED AVG IS CONSIDER.</t>
  </si>
  <si>
    <t>Nov</t>
  </si>
  <si>
    <t>dec</t>
  </si>
  <si>
    <t>jan</t>
  </si>
  <si>
    <t>imp</t>
  </si>
  <si>
    <t>IMPORTED</t>
  </si>
  <si>
    <t xml:space="preserve">Loading End GCV       </t>
  </si>
  <si>
    <t>30.03.2024</t>
  </si>
  <si>
    <t>29.03.2024</t>
  </si>
  <si>
    <t>27.03.2024</t>
  </si>
  <si>
    <t>26.03.2024</t>
  </si>
  <si>
    <t>25.03.2024</t>
  </si>
  <si>
    <t>Chargoan Majari</t>
  </si>
  <si>
    <t>23.03.2024</t>
  </si>
  <si>
    <t>Unconnected</t>
  </si>
  <si>
    <t>22.03.2024</t>
  </si>
  <si>
    <t>21.03.2024</t>
  </si>
  <si>
    <t>20.03.2024</t>
  </si>
  <si>
    <t>19.03.2024</t>
  </si>
  <si>
    <t>17.03.2024</t>
  </si>
  <si>
    <t>18.03.2024</t>
  </si>
  <si>
    <t>16.03.2024</t>
  </si>
  <si>
    <t>15.03.2024</t>
  </si>
  <si>
    <t>13.03.2024</t>
  </si>
  <si>
    <t>14.03.2024</t>
  </si>
  <si>
    <t>12.03.2024</t>
  </si>
  <si>
    <t>11.03.2024</t>
  </si>
  <si>
    <t>09.03.2024</t>
  </si>
  <si>
    <t>HLOC</t>
  </si>
  <si>
    <t>10.03.2024</t>
  </si>
  <si>
    <t>05.03.2024</t>
  </si>
  <si>
    <t>06.03.2024</t>
  </si>
  <si>
    <t>Belpahar(MTPK)</t>
  </si>
  <si>
    <t>08.03.2024</t>
  </si>
  <si>
    <t>04.03.2024</t>
  </si>
  <si>
    <t>Unsampled</t>
  </si>
  <si>
    <t>02.03.2024</t>
  </si>
  <si>
    <t>29.02.2024</t>
  </si>
  <si>
    <t>ULE Report</t>
  </si>
  <si>
    <t>LE Report</t>
  </si>
  <si>
    <t xml:space="preserve">Unloading End GCV (ARB)                  </t>
  </si>
  <si>
    <t>Loading End GCV (EM)       ( WTD FOR Sept 23- Dec 23)</t>
  </si>
  <si>
    <t>LE Mid GCV</t>
  </si>
  <si>
    <t xml:space="preserve">   </t>
  </si>
  <si>
    <t>Month:- March-24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</si>
</sst>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0_ "/>
    <numFmt numFmtId="165" formatCode="#,##0.000"/>
    <numFmt numFmtId="166" formatCode="0.0"/>
    <numFmt numFmtId="167" formatCode="0.00_ "/>
    <numFmt numFmtId="168" formatCode="0.000"/>
  </numFmts>
  <fonts count="52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0"/>
      <color indexed="8"/>
      <name val="Arial"/>
      <family val="2"/>
    </font>
    <font>
      <sz val="10"/>
      <color theme="1"/>
      <name val="Arial"/>
      <family val="2"/>
    </font>
    <font>
      <sz val="12"/>
      <name val="Times New Roman"/>
      <family val="1"/>
    </font>
    <font>
      <sz val="11"/>
      <name val="Arial"/>
      <family val="2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Arial"/>
      <family val="2"/>
    </font>
    <font>
      <sz val="11"/>
      <name val="Times New Roman"/>
      <family val="1"/>
    </font>
    <font>
      <b/>
      <sz val="10"/>
      <color theme="1"/>
      <name val="Arial"/>
      <family val="2"/>
    </font>
    <font>
      <b/>
      <sz val="12"/>
      <color theme="1"/>
      <name val="Arial"/>
      <family val="2"/>
    </font>
    <font>
      <b/>
      <sz val="12"/>
      <name val="Arial"/>
      <family val="2"/>
    </font>
    <font>
      <sz val="12"/>
      <color theme="1"/>
      <name val="Arial"/>
      <family val="2"/>
    </font>
    <font>
      <sz val="12"/>
      <color theme="1"/>
      <name val="Aptos Narrow"/>
      <family val="2"/>
      <scheme val="minor"/>
    </font>
    <font>
      <b/>
      <sz val="12"/>
      <name val="Times New Roman"/>
      <family val="1"/>
    </font>
    <font>
      <sz val="12"/>
      <name val="Arial"/>
      <family val="2"/>
    </font>
    <font>
      <sz val="12"/>
      <color rgb="FFFF0000"/>
      <name val="Arial"/>
      <family val="2"/>
    </font>
    <font>
      <sz val="12"/>
      <color indexed="8"/>
      <name val="Arial"/>
      <family val="2"/>
    </font>
    <font>
      <b/>
      <sz val="11"/>
      <name val="Arial"/>
      <family val="2"/>
    </font>
    <font>
      <sz val="12"/>
      <name val="Calibri"/>
      <family val="2"/>
    </font>
    <font>
      <sz val="11"/>
      <color rgb="FF000000"/>
      <name val="Arial"/>
      <family val="2"/>
    </font>
    <font>
      <sz val="12"/>
      <color theme="1"/>
      <name val="Calibri"/>
      <family val="2"/>
    </font>
    <font>
      <b/>
      <sz val="11"/>
      <color theme="1"/>
      <name val="Arial"/>
      <family val="2"/>
    </font>
    <font>
      <sz val="10"/>
      <color indexed="8"/>
      <name val="Times New Roman"/>
      <family val="1"/>
    </font>
    <font>
      <sz val="11"/>
      <color theme="1"/>
      <name val="Aptos Narrow"/>
      <charset val="134"/>
      <scheme val="minor"/>
    </font>
    <font>
      <sz val="10"/>
      <name val="Cambria"/>
      <family val="1"/>
    </font>
    <font>
      <sz val="11"/>
      <color indexed="8"/>
      <name val="Arial"/>
      <family val="2"/>
    </font>
    <font>
      <sz val="11"/>
      <color indexed="10"/>
      <name val="Arial"/>
      <family val="2"/>
    </font>
    <font>
      <sz val="11"/>
      <color rgb="FFFF0000"/>
      <name val="Arial"/>
      <family val="2"/>
    </font>
    <font>
      <sz val="11"/>
      <name val="Aptos Narrow"/>
      <family val="2"/>
      <scheme val="minor"/>
    </font>
    <font>
      <sz val="11"/>
      <name val="Calibri"/>
      <family val="2"/>
    </font>
    <font>
      <sz val="10"/>
      <color rgb="FF000000"/>
      <name val="Helvetica"/>
    </font>
    <font>
      <b/>
      <sz val="11"/>
      <color rgb="FFFF0000"/>
      <name val="Arial"/>
      <family val="2"/>
    </font>
    <font>
      <sz val="12"/>
      <color theme="1"/>
      <name val="Times New Roman"/>
      <family val="1"/>
    </font>
    <font>
      <sz val="12"/>
      <color theme="1"/>
      <name val="Amasis MT Pro"/>
      <family val="1"/>
    </font>
    <font>
      <sz val="12"/>
      <name val="Amasis MT Pro"/>
      <family val="1"/>
    </font>
    <font>
      <b/>
      <sz val="12"/>
      <name val="Amasis MT Pro"/>
      <family val="1"/>
    </font>
    <font>
      <sz val="12"/>
      <name val="Aptos Narrow"/>
      <family val="2"/>
      <scheme val="minor"/>
    </font>
    <font>
      <sz val="8"/>
      <color rgb="FF000000"/>
      <name val="Calibri"/>
      <family val="2"/>
    </font>
    <font>
      <sz val="10"/>
      <color rgb="FF000000"/>
      <name val="Arial"/>
      <family val="2"/>
    </font>
    <font>
      <sz val="8"/>
      <color rgb="FF000000"/>
      <name val="Aptos Narrow"/>
      <family val="2"/>
      <scheme val="minor"/>
    </font>
    <font>
      <sz val="8"/>
      <name val="Calibri"/>
      <family val="2"/>
    </font>
    <font>
      <sz val="12"/>
      <color rgb="FF000000"/>
      <name val="Amasis MT Pro"/>
      <family val="1"/>
    </font>
    <font>
      <sz val="10"/>
      <name val="Aptos Display"/>
      <family val="1"/>
      <scheme val="major"/>
    </font>
    <font>
      <sz val="6"/>
      <name val="Arial"/>
      <family val="2"/>
    </font>
    <font>
      <sz val="6"/>
      <color rgb="FF000000"/>
      <name val="Arial"/>
      <family val="2"/>
    </font>
    <font>
      <sz val="8"/>
      <color rgb="FF000000"/>
      <name val="Arial"/>
      <family val="2"/>
    </font>
    <font>
      <sz val="8"/>
      <name val="Arial"/>
      <family val="2"/>
    </font>
    <font>
      <sz val="10"/>
      <color indexed="10"/>
      <name val="Arial"/>
      <family val="2"/>
    </font>
    <font>
      <sz val="16"/>
      <name val="Arial"/>
      <family val="2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5" tint="0.39994506668294322"/>
        <bgColor indexed="64"/>
      </patternFill>
    </fill>
    <fill>
      <patternFill patternType="solid">
        <fgColor rgb="FF92D05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EFEFEF"/>
      </patternFill>
    </fill>
    <fill>
      <patternFill patternType="solid">
        <fgColor rgb="FFFFFFFF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rgb="FFFFC000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666666"/>
      </left>
      <right style="thin">
        <color rgb="FF666666"/>
      </right>
      <top style="thin">
        <color rgb="FF666666"/>
      </top>
      <bottom style="thin">
        <color rgb="FF666666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5">
    <xf numFmtId="0" fontId="0" fillId="0" borderId="0"/>
    <xf numFmtId="0" fontId="1" fillId="0" borderId="0"/>
    <xf numFmtId="0" fontId="7" fillId="0" borderId="0"/>
    <xf numFmtId="0" fontId="7" fillId="0" borderId="0"/>
    <xf numFmtId="0" fontId="26" fillId="0" borderId="0"/>
  </cellStyleXfs>
  <cellXfs count="496">
    <xf numFmtId="0" fontId="0" fillId="0" borderId="0" xfId="0"/>
    <xf numFmtId="0" fontId="3" fillId="0" borderId="0" xfId="0" applyFont="1"/>
    <xf numFmtId="0" fontId="4" fillId="2" borderId="0" xfId="1" applyFont="1" applyFill="1" applyAlignment="1">
      <alignment vertical="center" wrapText="1"/>
    </xf>
    <xf numFmtId="0" fontId="0" fillId="2" borderId="0" xfId="0" applyFill="1"/>
    <xf numFmtId="0" fontId="5" fillId="2" borderId="0" xfId="0" applyFont="1" applyFill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6" fillId="2" borderId="0" xfId="0" applyFont="1" applyFill="1" applyAlignment="1">
      <alignment horizontal="center" vertical="center" wrapText="1"/>
    </xf>
    <xf numFmtId="0" fontId="4" fillId="2" borderId="0" xfId="1" applyFont="1" applyFill="1" applyAlignment="1">
      <alignment horizontal="left" vertical="center"/>
    </xf>
    <xf numFmtId="0" fontId="4" fillId="2" borderId="0" xfId="1" applyFont="1" applyFill="1" applyAlignment="1">
      <alignment horizontal="center" vertical="center" wrapText="1"/>
    </xf>
    <xf numFmtId="0" fontId="4" fillId="2" borderId="0" xfId="1" applyFont="1" applyFill="1" applyAlignment="1">
      <alignment horizontal="left" vertical="center" wrapText="1"/>
    </xf>
    <xf numFmtId="0" fontId="7" fillId="2" borderId="0" xfId="1" applyFont="1" applyFill="1" applyAlignment="1">
      <alignment horizontal="left" vertical="center" wrapText="1"/>
    </xf>
    <xf numFmtId="1" fontId="7" fillId="2" borderId="0" xfId="1" applyNumberFormat="1" applyFont="1" applyFill="1" applyAlignment="1">
      <alignment horizontal="center" vertical="center" wrapText="1"/>
    </xf>
    <xf numFmtId="0" fontId="7" fillId="2" borderId="0" xfId="1" applyFont="1" applyFill="1" applyAlignment="1">
      <alignment horizontal="center" vertical="center" wrapText="1"/>
    </xf>
    <xf numFmtId="0" fontId="9" fillId="2" borderId="0" xfId="1" applyFont="1" applyFill="1" applyAlignment="1">
      <alignment horizontal="center" vertical="center" wrapText="1"/>
    </xf>
    <xf numFmtId="0" fontId="10" fillId="0" borderId="0" xfId="0" applyFont="1"/>
    <xf numFmtId="0" fontId="8" fillId="2" borderId="0" xfId="1" applyFont="1" applyFill="1" applyAlignment="1">
      <alignment horizontal="left" vertical="center" wrapText="1"/>
    </xf>
    <xf numFmtId="1" fontId="4" fillId="2" borderId="0" xfId="1" applyNumberFormat="1" applyFont="1" applyFill="1" applyAlignment="1">
      <alignment horizontal="center" vertical="center" wrapText="1"/>
    </xf>
    <xf numFmtId="0" fontId="4" fillId="2" borderId="0" xfId="1" applyFont="1" applyFill="1" applyAlignment="1">
      <alignment horizontal="left" vertical="center" wrapText="1"/>
    </xf>
    <xf numFmtId="164" fontId="11" fillId="3" borderId="1" xfId="1" applyNumberFormat="1" applyFont="1" applyFill="1" applyBorder="1" applyAlignment="1">
      <alignment horizontal="center" vertical="center" wrapText="1"/>
    </xf>
    <xf numFmtId="1" fontId="6" fillId="2" borderId="1" xfId="0" applyNumberFormat="1" applyFont="1" applyFill="1" applyBorder="1" applyAlignment="1">
      <alignment horizontal="center" vertical="center"/>
    </xf>
    <xf numFmtId="164" fontId="12" fillId="2" borderId="1" xfId="1" applyNumberFormat="1" applyFont="1" applyFill="1" applyBorder="1" applyAlignment="1">
      <alignment horizontal="center" vertical="center" wrapText="1"/>
    </xf>
    <xf numFmtId="14" fontId="12" fillId="2" borderId="1" xfId="1" applyNumberFormat="1" applyFont="1" applyFill="1" applyBorder="1" applyAlignment="1">
      <alignment horizontal="center" vertical="center" wrapText="1"/>
    </xf>
    <xf numFmtId="0" fontId="12" fillId="2" borderId="1" xfId="1" applyFont="1" applyFill="1" applyBorder="1" applyAlignment="1">
      <alignment horizontal="center" vertical="center" wrapText="1"/>
    </xf>
    <xf numFmtId="2" fontId="13" fillId="2" borderId="1" xfId="0" applyNumberFormat="1" applyFont="1" applyFill="1" applyBorder="1" applyAlignment="1">
      <alignment horizontal="center" vertical="center"/>
    </xf>
    <xf numFmtId="0" fontId="14" fillId="2" borderId="0" xfId="1" applyFont="1" applyFill="1" applyAlignment="1">
      <alignment horizontal="center" vertical="center" wrapText="1"/>
    </xf>
    <xf numFmtId="1" fontId="0" fillId="0" borderId="0" xfId="0" applyNumberFormat="1"/>
    <xf numFmtId="1" fontId="13" fillId="2" borderId="1" xfId="0" applyNumberFormat="1" applyFont="1" applyFill="1" applyBorder="1" applyAlignment="1">
      <alignment horizontal="center" vertical="center"/>
    </xf>
    <xf numFmtId="164" fontId="13" fillId="2" borderId="1" xfId="1" applyNumberFormat="1" applyFont="1" applyFill="1" applyBorder="1" applyAlignment="1">
      <alignment horizontal="center" vertical="center" wrapText="1"/>
    </xf>
    <xf numFmtId="0" fontId="13" fillId="2" borderId="2" xfId="0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center" vertical="center"/>
    </xf>
    <xf numFmtId="0" fontId="13" fillId="2" borderId="4" xfId="0" applyFont="1" applyFill="1" applyBorder="1" applyAlignment="1">
      <alignment horizontal="center" vertical="center"/>
    </xf>
    <xf numFmtId="0" fontId="13" fillId="2" borderId="1" xfId="0" applyFont="1" applyFill="1" applyBorder="1" applyAlignment="1">
      <alignment horizontal="center" vertical="center" wrapText="1"/>
    </xf>
    <xf numFmtId="0" fontId="4" fillId="2" borderId="0" xfId="1" applyFont="1" applyFill="1" applyAlignment="1">
      <alignment vertical="top" wrapText="1"/>
    </xf>
    <xf numFmtId="164" fontId="12" fillId="0" borderId="1" xfId="1" applyNumberFormat="1" applyFont="1" applyBorder="1" applyAlignment="1">
      <alignment horizontal="center" vertical="center" wrapText="1"/>
    </xf>
    <xf numFmtId="14" fontId="12" fillId="0" borderId="1" xfId="1" applyNumberFormat="1" applyFont="1" applyBorder="1" applyAlignment="1">
      <alignment horizontal="center" vertical="center" wrapText="1"/>
    </xf>
    <xf numFmtId="0" fontId="12" fillId="0" borderId="1" xfId="1" applyFont="1" applyBorder="1" applyAlignment="1">
      <alignment horizontal="center" vertical="center" wrapText="1"/>
    </xf>
    <xf numFmtId="4" fontId="12" fillId="0" borderId="1" xfId="1" applyNumberFormat="1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/>
    </xf>
    <xf numFmtId="2" fontId="16" fillId="0" borderId="5" xfId="0" applyNumberFormat="1" applyFont="1" applyBorder="1" applyAlignment="1">
      <alignment horizontal="center" vertical="center" wrapText="1"/>
    </xf>
    <xf numFmtId="1" fontId="17" fillId="0" borderId="1" xfId="0" applyNumberFormat="1" applyFont="1" applyBorder="1" applyAlignment="1">
      <alignment horizontal="center" vertical="center"/>
    </xf>
    <xf numFmtId="1" fontId="5" fillId="0" borderId="1" xfId="0" applyNumberFormat="1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/>
    </xf>
    <xf numFmtId="2" fontId="17" fillId="2" borderId="1" xfId="0" applyNumberFormat="1" applyFont="1" applyFill="1" applyBorder="1" applyAlignment="1">
      <alignment horizontal="center" vertical="center"/>
    </xf>
    <xf numFmtId="2" fontId="17" fillId="0" borderId="6" xfId="0" applyNumberFormat="1" applyFont="1" applyBorder="1" applyAlignment="1">
      <alignment horizontal="center" vertical="center" wrapText="1"/>
    </xf>
    <xf numFmtId="0" fontId="17" fillId="2" borderId="1" xfId="0" applyFont="1" applyFill="1" applyBorder="1" applyAlignment="1">
      <alignment horizontal="center" vertical="center"/>
    </xf>
    <xf numFmtId="1" fontId="17" fillId="2" borderId="1" xfId="0" applyNumberFormat="1" applyFont="1" applyFill="1" applyBorder="1" applyAlignment="1">
      <alignment horizontal="center" vertical="center"/>
    </xf>
    <xf numFmtId="0" fontId="0" fillId="0" borderId="1" xfId="0" applyBorder="1"/>
    <xf numFmtId="0" fontId="13" fillId="0" borderId="1" xfId="0" applyFont="1" applyBorder="1" applyAlignment="1">
      <alignment horizontal="center" vertical="center"/>
    </xf>
    <xf numFmtId="0" fontId="17" fillId="4" borderId="1" xfId="0" applyFont="1" applyFill="1" applyBorder="1" applyAlignment="1">
      <alignment horizontal="center" vertical="center"/>
    </xf>
    <xf numFmtId="0" fontId="17" fillId="2" borderId="1" xfId="0" applyFont="1" applyFill="1" applyBorder="1" applyAlignment="1">
      <alignment horizontal="center" vertical="center" wrapText="1"/>
    </xf>
    <xf numFmtId="1" fontId="17" fillId="4" borderId="1" xfId="0" applyNumberFormat="1" applyFont="1" applyFill="1" applyBorder="1" applyAlignment="1">
      <alignment horizontal="center" vertical="center"/>
    </xf>
    <xf numFmtId="1" fontId="17" fillId="3" borderId="1" xfId="0" applyNumberFormat="1" applyFont="1" applyFill="1" applyBorder="1" applyAlignment="1">
      <alignment horizontal="center" wrapText="1"/>
    </xf>
    <xf numFmtId="1" fontId="17" fillId="4" borderId="1" xfId="0" applyNumberFormat="1" applyFont="1" applyFill="1" applyBorder="1" applyAlignment="1">
      <alignment horizontal="center" wrapText="1"/>
    </xf>
    <xf numFmtId="1" fontId="17" fillId="3" borderId="1" xfId="0" applyNumberFormat="1" applyFont="1" applyFill="1" applyBorder="1" applyAlignment="1">
      <alignment horizontal="center" vertical="center"/>
    </xf>
    <xf numFmtId="1" fontId="0" fillId="4" borderId="1" xfId="0" applyNumberFormat="1" applyFill="1" applyBorder="1" applyAlignment="1">
      <alignment horizontal="center" vertical="center"/>
    </xf>
    <xf numFmtId="1" fontId="18" fillId="2" borderId="1" xfId="0" applyNumberFormat="1" applyFont="1" applyFill="1" applyBorder="1" applyAlignment="1">
      <alignment horizontal="center" vertical="center"/>
    </xf>
    <xf numFmtId="2" fontId="14" fillId="2" borderId="1" xfId="0" applyNumberFormat="1" applyFont="1" applyFill="1" applyBorder="1" applyAlignment="1">
      <alignment horizontal="center" vertical="center"/>
    </xf>
    <xf numFmtId="2" fontId="17" fillId="0" borderId="1" xfId="0" applyNumberFormat="1" applyFont="1" applyBorder="1" applyAlignment="1">
      <alignment horizontal="center" vertical="center" wrapText="1"/>
    </xf>
    <xf numFmtId="1" fontId="14" fillId="2" borderId="1" xfId="0" applyNumberFormat="1" applyFont="1" applyFill="1" applyBorder="1" applyAlignment="1">
      <alignment horizontal="center" vertical="center"/>
    </xf>
    <xf numFmtId="1" fontId="14" fillId="3" borderId="1" xfId="0" applyNumberFormat="1" applyFont="1" applyFill="1" applyBorder="1" applyAlignment="1">
      <alignment horizontal="center" vertical="center"/>
    </xf>
    <xf numFmtId="0" fontId="17" fillId="0" borderId="1" xfId="0" applyFont="1" applyBorder="1" applyAlignment="1">
      <alignment horizontal="center" vertical="center" wrapText="1"/>
    </xf>
    <xf numFmtId="1" fontId="17" fillId="4" borderId="1" xfId="0" applyNumberFormat="1" applyFont="1" applyFill="1" applyBorder="1" applyAlignment="1">
      <alignment horizontal="center" vertical="center" wrapText="1"/>
    </xf>
    <xf numFmtId="1" fontId="17" fillId="4" borderId="7" xfId="0" applyNumberFormat="1" applyFont="1" applyFill="1" applyBorder="1" applyAlignment="1">
      <alignment horizontal="center" vertical="center"/>
    </xf>
    <xf numFmtId="1" fontId="17" fillId="2" borderId="6" xfId="0" applyNumberFormat="1" applyFont="1" applyFill="1" applyBorder="1" applyAlignment="1">
      <alignment horizontal="center" vertical="center" wrapText="1"/>
    </xf>
    <xf numFmtId="0" fontId="3" fillId="2" borderId="0" xfId="0" applyFont="1" applyFill="1"/>
    <xf numFmtId="2" fontId="17" fillId="2" borderId="7" xfId="0" applyNumberFormat="1" applyFont="1" applyFill="1" applyBorder="1" applyAlignment="1">
      <alignment horizontal="center" vertical="center"/>
    </xf>
    <xf numFmtId="0" fontId="17" fillId="0" borderId="6" xfId="0" applyFont="1" applyBorder="1" applyAlignment="1">
      <alignment horizontal="center" vertical="center" wrapText="1"/>
    </xf>
    <xf numFmtId="0" fontId="11" fillId="2" borderId="6" xfId="1" applyFont="1" applyFill="1" applyBorder="1" applyAlignment="1">
      <alignment vertical="top" wrapText="1"/>
    </xf>
    <xf numFmtId="0" fontId="8" fillId="2" borderId="1" xfId="2" applyFont="1" applyFill="1" applyBorder="1" applyAlignment="1">
      <alignment vertical="center" wrapText="1"/>
    </xf>
    <xf numFmtId="14" fontId="8" fillId="2" borderId="1" xfId="3" applyNumberFormat="1" applyFont="1" applyFill="1" applyBorder="1" applyAlignment="1">
      <alignment horizontal="center" vertical="center" wrapText="1"/>
    </xf>
    <xf numFmtId="0" fontId="8" fillId="2" borderId="1" xfId="3" applyFont="1" applyFill="1" applyBorder="1" applyAlignment="1">
      <alignment horizontal="center" vertical="center" wrapText="1"/>
    </xf>
    <xf numFmtId="165" fontId="8" fillId="2" borderId="1" xfId="3" applyNumberFormat="1" applyFont="1" applyFill="1" applyBorder="1" applyAlignment="1">
      <alignment horizontal="center" vertical="center" wrapText="1"/>
    </xf>
    <xf numFmtId="0" fontId="11" fillId="2" borderId="1" xfId="1" applyFont="1" applyFill="1" applyBorder="1" applyAlignment="1">
      <alignment horizontal="center" vertical="center" wrapText="1"/>
    </xf>
    <xf numFmtId="0" fontId="3" fillId="0" borderId="0" xfId="0" applyFont="1" applyAlignment="1">
      <alignment vertical="center"/>
    </xf>
    <xf numFmtId="0" fontId="2" fillId="0" borderId="0" xfId="0" applyFont="1"/>
    <xf numFmtId="1" fontId="0" fillId="2" borderId="0" xfId="0" applyNumberFormat="1" applyFill="1" applyAlignment="1">
      <alignment horizontal="left" vertical="center"/>
    </xf>
    <xf numFmtId="0" fontId="17" fillId="0" borderId="0" xfId="0" applyFont="1" applyAlignment="1">
      <alignment vertical="center"/>
    </xf>
    <xf numFmtId="164" fontId="17" fillId="2" borderId="1" xfId="0" applyNumberFormat="1" applyFont="1" applyFill="1" applyBorder="1" applyAlignment="1">
      <alignment vertical="center"/>
    </xf>
    <xf numFmtId="0" fontId="14" fillId="2" borderId="1" xfId="1" applyFont="1" applyFill="1" applyBorder="1" applyAlignment="1">
      <alignment horizontal="center" wrapText="1"/>
    </xf>
    <xf numFmtId="0" fontId="17" fillId="2" borderId="1" xfId="0" applyFont="1" applyFill="1" applyBorder="1" applyAlignment="1">
      <alignment vertical="center"/>
    </xf>
    <xf numFmtId="0" fontId="13" fillId="2" borderId="1" xfId="0" applyFont="1" applyFill="1" applyBorder="1" applyAlignment="1">
      <alignment horizontal="center" vertical="center"/>
    </xf>
    <xf numFmtId="0" fontId="13" fillId="2" borderId="4" xfId="0" applyFont="1" applyFill="1" applyBorder="1" applyAlignment="1">
      <alignment horizontal="center" vertical="center"/>
    </xf>
    <xf numFmtId="0" fontId="13" fillId="2" borderId="1" xfId="1" applyFont="1" applyFill="1" applyBorder="1" applyAlignment="1">
      <alignment horizontal="center" vertical="center" wrapText="1"/>
    </xf>
    <xf numFmtId="1" fontId="17" fillId="2" borderId="1" xfId="0" applyNumberFormat="1" applyFont="1" applyFill="1" applyBorder="1" applyAlignment="1">
      <alignment horizontal="center"/>
    </xf>
    <xf numFmtId="2" fontId="17" fillId="0" borderId="1" xfId="0" applyNumberFormat="1" applyFont="1" applyBorder="1" applyAlignment="1">
      <alignment horizontal="center" vertical="center"/>
    </xf>
    <xf numFmtId="2" fontId="17" fillId="2" borderId="6" xfId="0" applyNumberFormat="1" applyFont="1" applyFill="1" applyBorder="1" applyAlignment="1">
      <alignment horizontal="center" vertical="center" wrapText="1"/>
    </xf>
    <xf numFmtId="0" fontId="14" fillId="2" borderId="1" xfId="0" applyFont="1" applyFill="1" applyBorder="1" applyAlignment="1">
      <alignment horizontal="center" vertical="center" wrapText="1"/>
    </xf>
    <xf numFmtId="0" fontId="14" fillId="2" borderId="1" xfId="0" applyFont="1" applyFill="1" applyBorder="1" applyAlignment="1">
      <alignment horizontal="center" vertical="center"/>
    </xf>
    <xf numFmtId="0" fontId="14" fillId="4" borderId="1" xfId="0" applyFont="1" applyFill="1" applyBorder="1" applyAlignment="1">
      <alignment horizontal="center" vertical="center" wrapText="1"/>
    </xf>
    <xf numFmtId="1" fontId="14" fillId="2" borderId="1" xfId="0" applyNumberFormat="1" applyFont="1" applyFill="1" applyBorder="1" applyAlignment="1">
      <alignment horizontal="center" vertical="center" wrapText="1"/>
    </xf>
    <xf numFmtId="0" fontId="17" fillId="0" borderId="7" xfId="2" applyFont="1" applyBorder="1" applyAlignment="1">
      <alignment horizontal="center" vertical="center" wrapText="1"/>
    </xf>
    <xf numFmtId="0" fontId="17" fillId="0" borderId="1" xfId="2" applyFont="1" applyBorder="1" applyAlignment="1">
      <alignment horizontal="center" vertical="center" wrapText="1"/>
    </xf>
    <xf numFmtId="0" fontId="17" fillId="0" borderId="6" xfId="2" applyFont="1" applyBorder="1" applyAlignment="1">
      <alignment horizontal="center" vertical="center" wrapText="1"/>
    </xf>
    <xf numFmtId="14" fontId="17" fillId="0" borderId="1" xfId="3" applyNumberFormat="1" applyFont="1" applyBorder="1" applyAlignment="1">
      <alignment horizontal="center" vertical="center" wrapText="1"/>
    </xf>
    <xf numFmtId="0" fontId="17" fillId="0" borderId="1" xfId="3" applyFont="1" applyBorder="1" applyAlignment="1">
      <alignment horizontal="center" vertical="center" wrapText="1"/>
    </xf>
    <xf numFmtId="165" fontId="17" fillId="0" borderId="1" xfId="3" applyNumberFormat="1" applyFont="1" applyBorder="1" applyAlignment="1">
      <alignment horizontal="center" vertical="center" wrapText="1"/>
    </xf>
    <xf numFmtId="0" fontId="19" fillId="2" borderId="1" xfId="0" applyFont="1" applyFill="1" applyBorder="1" applyAlignment="1">
      <alignment horizontal="center" vertical="center" wrapText="1"/>
    </xf>
    <xf numFmtId="1" fontId="0" fillId="2" borderId="0" xfId="0" applyNumberFormat="1" applyFill="1" applyAlignment="1">
      <alignment horizontal="center" vertical="center"/>
    </xf>
    <xf numFmtId="1" fontId="0" fillId="2" borderId="0" xfId="0" applyNumberFormat="1" applyFill="1" applyAlignment="1">
      <alignment vertical="center"/>
    </xf>
    <xf numFmtId="1" fontId="12" fillId="2" borderId="1" xfId="1" applyNumberFormat="1" applyFont="1" applyFill="1" applyBorder="1" applyAlignment="1">
      <alignment horizontal="center" vertical="center" wrapText="1"/>
    </xf>
    <xf numFmtId="14" fontId="11" fillId="2" borderId="1" xfId="1" applyNumberFormat="1" applyFont="1" applyFill="1" applyBorder="1" applyAlignment="1">
      <alignment horizontal="center" vertical="center" wrapText="1"/>
    </xf>
    <xf numFmtId="2" fontId="8" fillId="2" borderId="1" xfId="0" applyNumberFormat="1" applyFont="1" applyFill="1" applyBorder="1" applyAlignment="1">
      <alignment horizontal="center" vertical="center"/>
    </xf>
    <xf numFmtId="0" fontId="8" fillId="2" borderId="2" xfId="0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0" fontId="8" fillId="2" borderId="4" xfId="0" applyFont="1" applyFill="1" applyBorder="1" applyAlignment="1">
      <alignment horizontal="center" vertical="center"/>
    </xf>
    <xf numFmtId="2" fontId="20" fillId="2" borderId="1" xfId="0" applyNumberFormat="1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 wrapText="1"/>
    </xf>
    <xf numFmtId="0" fontId="17" fillId="2" borderId="0" xfId="0" applyFont="1" applyFill="1" applyAlignment="1">
      <alignment horizontal="center"/>
    </xf>
    <xf numFmtId="166" fontId="21" fillId="2" borderId="0" xfId="0" applyNumberFormat="1" applyFont="1" applyFill="1" applyAlignment="1">
      <alignment horizontal="center" vertical="center"/>
    </xf>
    <xf numFmtId="0" fontId="10" fillId="5" borderId="1" xfId="0" applyFont="1" applyFill="1" applyBorder="1" applyAlignment="1">
      <alignment horizontal="center" vertical="center" wrapText="1"/>
    </xf>
    <xf numFmtId="0" fontId="10" fillId="2" borderId="0" xfId="0" applyFont="1" applyFill="1" applyAlignment="1">
      <alignment horizontal="center" vertical="center" wrapText="1"/>
    </xf>
    <xf numFmtId="1" fontId="13" fillId="2" borderId="1" xfId="1" applyNumberFormat="1" applyFont="1" applyFill="1" applyBorder="1" applyAlignment="1">
      <alignment horizontal="center" vertical="center" wrapText="1"/>
    </xf>
    <xf numFmtId="4" fontId="8" fillId="0" borderId="1" xfId="1" applyNumberFormat="1" applyFont="1" applyBorder="1" applyAlignment="1">
      <alignment horizontal="center" vertical="center" wrapText="1"/>
    </xf>
    <xf numFmtId="1" fontId="0" fillId="0" borderId="1" xfId="0" applyNumberForma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22" fillId="0" borderId="1" xfId="0" applyFont="1" applyBorder="1" applyAlignment="1">
      <alignment horizontal="center" vertical="center" wrapText="1"/>
    </xf>
    <xf numFmtId="0" fontId="6" fillId="5" borderId="7" xfId="0" applyFont="1" applyFill="1" applyBorder="1" applyAlignment="1">
      <alignment horizontal="center" vertical="center" wrapText="1"/>
    </xf>
    <xf numFmtId="17" fontId="17" fillId="0" borderId="1" xfId="0" applyNumberFormat="1" applyFont="1" applyBorder="1" applyAlignment="1">
      <alignment horizontal="center" vertical="center" wrapText="1"/>
    </xf>
    <xf numFmtId="0" fontId="6" fillId="5" borderId="6" xfId="0" applyFont="1" applyFill="1" applyBorder="1" applyAlignment="1">
      <alignment horizontal="center" vertical="center" wrapText="1"/>
    </xf>
    <xf numFmtId="14" fontId="8" fillId="2" borderId="6" xfId="3" applyNumberFormat="1" applyFont="1" applyFill="1" applyBorder="1" applyAlignment="1">
      <alignment horizontal="center" vertical="center" wrapText="1"/>
    </xf>
    <xf numFmtId="0" fontId="8" fillId="2" borderId="6" xfId="3" applyFont="1" applyFill="1" applyBorder="1" applyAlignment="1">
      <alignment horizontal="center" vertical="center" wrapText="1"/>
    </xf>
    <xf numFmtId="165" fontId="8" fillId="2" borderId="6" xfId="3" applyNumberFormat="1" applyFont="1" applyFill="1" applyBorder="1" applyAlignment="1">
      <alignment horizontal="center" vertical="center" wrapText="1"/>
    </xf>
    <xf numFmtId="164" fontId="9" fillId="2" borderId="0" xfId="1" applyNumberFormat="1" applyFont="1" applyFill="1" applyAlignment="1">
      <alignment vertical="center" wrapText="1"/>
    </xf>
    <xf numFmtId="0" fontId="9" fillId="2" borderId="0" xfId="1" applyFont="1" applyFill="1" applyAlignment="1">
      <alignment vertical="center" wrapText="1"/>
    </xf>
    <xf numFmtId="0" fontId="9" fillId="2" borderId="0" xfId="1" applyFont="1" applyFill="1" applyAlignment="1">
      <alignment horizontal="left" vertical="center" wrapText="1"/>
    </xf>
    <xf numFmtId="0" fontId="9" fillId="6" borderId="0" xfId="1" applyFont="1" applyFill="1" applyAlignment="1">
      <alignment horizontal="center" vertical="center" wrapText="1"/>
    </xf>
    <xf numFmtId="0" fontId="10" fillId="6" borderId="0" xfId="0" applyFont="1" applyFill="1"/>
    <xf numFmtId="0" fontId="0" fillId="6" borderId="0" xfId="0" applyFill="1"/>
    <xf numFmtId="164" fontId="9" fillId="6" borderId="0" xfId="1" applyNumberFormat="1" applyFont="1" applyFill="1" applyAlignment="1">
      <alignment vertical="center" wrapText="1"/>
    </xf>
    <xf numFmtId="0" fontId="9" fillId="6" borderId="0" xfId="1" applyFont="1" applyFill="1" applyAlignment="1">
      <alignment vertical="center" wrapText="1"/>
    </xf>
    <xf numFmtId="0" fontId="9" fillId="6" borderId="0" xfId="1" applyFont="1" applyFill="1" applyAlignment="1">
      <alignment horizontal="left" vertical="center" wrapText="1"/>
    </xf>
    <xf numFmtId="164" fontId="4" fillId="2" borderId="0" xfId="1" applyNumberFormat="1" applyFont="1" applyFill="1" applyAlignment="1">
      <alignment horizontal="center" vertical="center" wrapText="1"/>
    </xf>
    <xf numFmtId="14" fontId="4" fillId="2" borderId="0" xfId="1" applyNumberFormat="1" applyFont="1" applyFill="1" applyAlignment="1">
      <alignment horizontal="center" vertical="center" wrapText="1"/>
    </xf>
    <xf numFmtId="2" fontId="7" fillId="2" borderId="0" xfId="0" applyNumberFormat="1" applyFont="1" applyFill="1" applyAlignment="1">
      <alignment horizontal="center" vertical="center"/>
    </xf>
    <xf numFmtId="165" fontId="4" fillId="2" borderId="0" xfId="1" applyNumberFormat="1" applyFont="1" applyFill="1" applyAlignment="1">
      <alignment horizontal="center" vertical="center" wrapText="1"/>
    </xf>
    <xf numFmtId="1" fontId="5" fillId="2" borderId="1" xfId="0" applyNumberFormat="1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 wrapText="1"/>
    </xf>
    <xf numFmtId="2" fontId="21" fillId="2" borderId="1" xfId="0" applyNumberFormat="1" applyFont="1" applyFill="1" applyBorder="1" applyAlignment="1">
      <alignment horizontal="center" vertical="center"/>
    </xf>
    <xf numFmtId="2" fontId="23" fillId="2" borderId="1" xfId="0" applyNumberFormat="1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1" fontId="0" fillId="2" borderId="1" xfId="0" applyNumberForma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 wrapText="1"/>
    </xf>
    <xf numFmtId="164" fontId="24" fillId="2" borderId="1" xfId="1" applyNumberFormat="1" applyFont="1" applyFill="1" applyBorder="1" applyAlignment="1">
      <alignment horizontal="center" vertical="center" wrapText="1"/>
    </xf>
    <xf numFmtId="14" fontId="24" fillId="2" borderId="1" xfId="1" applyNumberFormat="1" applyFont="1" applyFill="1" applyBorder="1" applyAlignment="1">
      <alignment horizontal="center" vertical="center" wrapText="1"/>
    </xf>
    <xf numFmtId="0" fontId="24" fillId="2" borderId="1" xfId="1" applyFont="1" applyFill="1" applyBorder="1" applyAlignment="1">
      <alignment horizontal="center" vertical="center" wrapText="1"/>
    </xf>
    <xf numFmtId="0" fontId="9" fillId="2" borderId="1" xfId="1" applyFont="1" applyFill="1" applyBorder="1" applyAlignment="1">
      <alignment horizontal="center" wrapText="1"/>
    </xf>
    <xf numFmtId="0" fontId="20" fillId="2" borderId="2" xfId="0" applyFont="1" applyFill="1" applyBorder="1" applyAlignment="1">
      <alignment horizontal="center" vertical="center"/>
    </xf>
    <xf numFmtId="0" fontId="20" fillId="2" borderId="3" xfId="0" applyFont="1" applyFill="1" applyBorder="1" applyAlignment="1">
      <alignment horizontal="center" vertical="center"/>
    </xf>
    <xf numFmtId="0" fontId="20" fillId="2" borderId="4" xfId="0" applyFont="1" applyFill="1" applyBorder="1" applyAlignment="1">
      <alignment horizontal="center" vertical="center"/>
    </xf>
    <xf numFmtId="0" fontId="20" fillId="2" borderId="1" xfId="0" applyFont="1" applyFill="1" applyBorder="1" applyAlignment="1">
      <alignment horizontal="center" vertical="center" wrapText="1"/>
    </xf>
    <xf numFmtId="164" fontId="24" fillId="0" borderId="1" xfId="1" applyNumberFormat="1" applyFont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center" vertical="center"/>
    </xf>
    <xf numFmtId="4" fontId="24" fillId="0" borderId="1" xfId="1" applyNumberFormat="1" applyFont="1" applyBorder="1" applyAlignment="1">
      <alignment horizontal="center" vertical="center" wrapText="1"/>
    </xf>
    <xf numFmtId="0" fontId="20" fillId="2" borderId="4" xfId="0" applyFont="1" applyFill="1" applyBorder="1" applyAlignment="1">
      <alignment horizontal="center" vertical="center"/>
    </xf>
    <xf numFmtId="0" fontId="20" fillId="2" borderId="1" xfId="1" applyFont="1" applyFill="1" applyBorder="1" applyAlignment="1">
      <alignment horizontal="center" vertical="center" wrapText="1"/>
    </xf>
    <xf numFmtId="1" fontId="6" fillId="2" borderId="1" xfId="0" applyNumberFormat="1" applyFont="1" applyFill="1" applyBorder="1" applyAlignment="1">
      <alignment horizontal="center"/>
    </xf>
    <xf numFmtId="0" fontId="17" fillId="3" borderId="1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2" fontId="6" fillId="2" borderId="1" xfId="0" applyNumberFormat="1" applyFont="1" applyFill="1" applyBorder="1" applyAlignment="1">
      <alignment horizontal="center" vertical="center"/>
    </xf>
    <xf numFmtId="2" fontId="21" fillId="0" borderId="0" xfId="0" applyNumberFormat="1" applyFont="1" applyAlignment="1">
      <alignment horizontal="center"/>
    </xf>
    <xf numFmtId="0" fontId="21" fillId="0" borderId="0" xfId="0" applyFont="1" applyAlignment="1">
      <alignment horizontal="center"/>
    </xf>
    <xf numFmtId="2" fontId="6" fillId="0" borderId="1" xfId="0" applyNumberFormat="1" applyFont="1" applyBorder="1" applyAlignment="1">
      <alignment horizontal="center" vertical="center" wrapText="1"/>
    </xf>
    <xf numFmtId="2" fontId="21" fillId="0" borderId="0" xfId="0" applyNumberFormat="1" applyFont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4" fontId="21" fillId="0" borderId="0" xfId="0" applyNumberFormat="1" applyFont="1" applyAlignment="1">
      <alignment horizontal="center" vertical="center"/>
    </xf>
    <xf numFmtId="1" fontId="0" fillId="4" borderId="1" xfId="2" applyNumberFormat="1" applyFont="1" applyFill="1" applyBorder="1" applyAlignment="1">
      <alignment horizontal="center" vertical="center" wrapText="1"/>
    </xf>
    <xf numFmtId="0" fontId="0" fillId="4" borderId="1" xfId="2" applyFont="1" applyFill="1" applyBorder="1" applyAlignment="1">
      <alignment horizontal="center" vertical="center" wrapText="1"/>
    </xf>
    <xf numFmtId="0" fontId="0" fillId="0" borderId="1" xfId="2" applyFont="1" applyBorder="1" applyAlignment="1">
      <alignment horizontal="center" vertical="center" wrapText="1"/>
    </xf>
    <xf numFmtId="14" fontId="0" fillId="0" borderId="1" xfId="3" applyNumberFormat="1" applyFont="1" applyBorder="1" applyAlignment="1">
      <alignment horizontal="center" vertical="center" wrapText="1"/>
    </xf>
    <xf numFmtId="0" fontId="0" fillId="0" borderId="1" xfId="3" applyFont="1" applyBorder="1" applyAlignment="1">
      <alignment horizontal="center" vertical="center" wrapText="1"/>
    </xf>
    <xf numFmtId="165" fontId="0" fillId="0" borderId="1" xfId="3" applyNumberFormat="1" applyFont="1" applyBorder="1" applyAlignment="1">
      <alignment horizontal="center" vertical="center" wrapText="1"/>
    </xf>
    <xf numFmtId="0" fontId="25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17" fontId="0" fillId="0" borderId="0" xfId="0" applyNumberFormat="1"/>
    <xf numFmtId="1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center"/>
    </xf>
    <xf numFmtId="1" fontId="24" fillId="2" borderId="1" xfId="1" applyNumberFormat="1" applyFont="1" applyFill="1" applyBorder="1" applyAlignment="1">
      <alignment horizontal="center" vertical="center" wrapText="1"/>
    </xf>
    <xf numFmtId="164" fontId="0" fillId="0" borderId="1" xfId="0" applyNumberFormat="1" applyBorder="1" applyAlignment="1">
      <alignment horizontal="center"/>
    </xf>
    <xf numFmtId="164" fontId="20" fillId="3" borderId="1" xfId="1" applyNumberFormat="1" applyFont="1" applyFill="1" applyBorder="1" applyAlignment="1">
      <alignment horizontal="center" vertical="center" wrapText="1"/>
    </xf>
    <xf numFmtId="1" fontId="20" fillId="3" borderId="1" xfId="0" applyNumberFormat="1" applyFont="1" applyFill="1" applyBorder="1" applyAlignment="1">
      <alignment horizontal="center" vertical="center"/>
    </xf>
    <xf numFmtId="1" fontId="13" fillId="3" borderId="1" xfId="0" applyNumberFormat="1" applyFont="1" applyFill="1" applyBorder="1" applyAlignment="1">
      <alignment horizontal="center" vertical="center"/>
    </xf>
    <xf numFmtId="164" fontId="13" fillId="3" borderId="1" xfId="1" applyNumberFormat="1" applyFont="1" applyFill="1" applyBorder="1" applyAlignment="1">
      <alignment horizontal="center" vertical="center" wrapText="1"/>
    </xf>
    <xf numFmtId="0" fontId="20" fillId="3" borderId="2" xfId="0" applyFont="1" applyFill="1" applyBorder="1" applyAlignment="1">
      <alignment horizontal="center" vertical="center"/>
    </xf>
    <xf numFmtId="0" fontId="20" fillId="3" borderId="3" xfId="0" applyFont="1" applyFill="1" applyBorder="1" applyAlignment="1">
      <alignment horizontal="center" vertical="center"/>
    </xf>
    <xf numFmtId="0" fontId="20" fillId="3" borderId="4" xfId="0" applyFont="1" applyFill="1" applyBorder="1" applyAlignment="1">
      <alignment horizontal="center" vertical="center"/>
    </xf>
    <xf numFmtId="2" fontId="20" fillId="3" borderId="1" xfId="0" applyNumberFormat="1" applyFont="1" applyFill="1" applyBorder="1" applyAlignment="1">
      <alignment horizontal="center" vertical="center"/>
    </xf>
    <xf numFmtId="0" fontId="20" fillId="3" borderId="2" xfId="0" applyFont="1" applyFill="1" applyBorder="1" applyAlignment="1">
      <alignment horizontal="center" vertical="center"/>
    </xf>
    <xf numFmtId="0" fontId="20" fillId="3" borderId="3" xfId="0" applyFont="1" applyFill="1" applyBorder="1" applyAlignment="1">
      <alignment horizontal="center" vertical="center"/>
    </xf>
    <xf numFmtId="0" fontId="20" fillId="3" borderId="4" xfId="0" applyFont="1" applyFill="1" applyBorder="1" applyAlignment="1">
      <alignment horizontal="center" vertical="center"/>
    </xf>
    <xf numFmtId="1" fontId="0" fillId="0" borderId="1" xfId="0" applyNumberFormat="1" applyBorder="1"/>
    <xf numFmtId="1" fontId="17" fillId="4" borderId="1" xfId="0" applyNumberFormat="1" applyFont="1" applyFill="1" applyBorder="1" applyAlignment="1">
      <alignment horizontal="center"/>
    </xf>
    <xf numFmtId="0" fontId="17" fillId="2" borderId="1" xfId="0" applyFont="1" applyFill="1" applyBorder="1" applyAlignment="1">
      <alignment horizontal="center"/>
    </xf>
    <xf numFmtId="0" fontId="17" fillId="0" borderId="8" xfId="0" applyFont="1" applyBorder="1" applyAlignment="1">
      <alignment horizontal="center" wrapText="1"/>
    </xf>
    <xf numFmtId="0" fontId="17" fillId="2" borderId="4" xfId="0" applyFont="1" applyFill="1" applyBorder="1" applyAlignment="1">
      <alignment horizontal="center" vertical="center"/>
    </xf>
    <xf numFmtId="0" fontId="17" fillId="4" borderId="8" xfId="0" applyFont="1" applyFill="1" applyBorder="1" applyAlignment="1">
      <alignment horizontal="center" wrapText="1"/>
    </xf>
    <xf numFmtId="0" fontId="17" fillId="4" borderId="1" xfId="0" applyFont="1" applyFill="1" applyBorder="1" applyAlignment="1">
      <alignment horizontal="center"/>
    </xf>
    <xf numFmtId="0" fontId="17" fillId="4" borderId="1" xfId="0" applyFont="1" applyFill="1" applyBorder="1" applyAlignment="1">
      <alignment horizontal="center" wrapText="1"/>
    </xf>
    <xf numFmtId="0" fontId="17" fillId="2" borderId="7" xfId="0" applyFont="1" applyFill="1" applyBorder="1" applyAlignment="1">
      <alignment horizontal="center" vertical="center" wrapText="1"/>
    </xf>
    <xf numFmtId="0" fontId="17" fillId="2" borderId="7" xfId="0" applyFont="1" applyFill="1" applyBorder="1" applyAlignment="1">
      <alignment horizontal="center" wrapText="1"/>
    </xf>
    <xf numFmtId="0" fontId="17" fillId="2" borderId="8" xfId="0" applyFont="1" applyFill="1" applyBorder="1" applyAlignment="1">
      <alignment horizontal="center" wrapText="1"/>
    </xf>
    <xf numFmtId="2" fontId="17" fillId="2" borderId="1" xfId="0" applyNumberFormat="1" applyFont="1" applyFill="1" applyBorder="1" applyAlignment="1">
      <alignment horizontal="center" vertical="center" wrapText="1"/>
    </xf>
    <xf numFmtId="2" fontId="17" fillId="2" borderId="1" xfId="0" applyNumberFormat="1" applyFont="1" applyFill="1" applyBorder="1" applyAlignment="1">
      <alignment horizontal="center" vertical="top" wrapText="1"/>
    </xf>
    <xf numFmtId="2" fontId="17" fillId="0" borderId="1" xfId="0" applyNumberFormat="1" applyFont="1" applyBorder="1" applyAlignment="1">
      <alignment horizontal="center" vertical="top" wrapText="1"/>
    </xf>
    <xf numFmtId="0" fontId="17" fillId="0" borderId="1" xfId="0" applyFont="1" applyBorder="1" applyAlignment="1">
      <alignment horizontal="center" wrapText="1"/>
    </xf>
    <xf numFmtId="0" fontId="17" fillId="0" borderId="6" xfId="0" applyFont="1" applyBorder="1" applyAlignment="1">
      <alignment horizontal="center" wrapText="1"/>
    </xf>
    <xf numFmtId="2" fontId="17" fillId="2" borderId="6" xfId="0" applyNumberFormat="1" applyFont="1" applyFill="1" applyBorder="1" applyAlignment="1">
      <alignment horizontal="center" wrapText="1"/>
    </xf>
    <xf numFmtId="1" fontId="17" fillId="2" borderId="1" xfId="0" applyNumberFormat="1" applyFont="1" applyFill="1" applyBorder="1" applyAlignment="1">
      <alignment horizontal="center" wrapText="1"/>
    </xf>
    <xf numFmtId="2" fontId="18" fillId="2" borderId="1" xfId="0" applyNumberFormat="1" applyFont="1" applyFill="1" applyBorder="1" applyAlignment="1">
      <alignment horizontal="center" vertical="center"/>
    </xf>
    <xf numFmtId="2" fontId="14" fillId="2" borderId="1" xfId="0" applyNumberFormat="1" applyFont="1" applyFill="1" applyBorder="1" applyAlignment="1">
      <alignment horizontal="center" vertical="top" wrapText="1"/>
    </xf>
    <xf numFmtId="2" fontId="17" fillId="2" borderId="1" xfId="0" applyNumberFormat="1" applyFont="1" applyFill="1" applyBorder="1" applyAlignment="1">
      <alignment horizontal="center" wrapText="1"/>
    </xf>
    <xf numFmtId="0" fontId="7" fillId="2" borderId="1" xfId="2" applyFill="1" applyBorder="1" applyAlignment="1">
      <alignment horizontal="center" vertical="center" wrapText="1"/>
    </xf>
    <xf numFmtId="0" fontId="26" fillId="0" borderId="0" xfId="4"/>
    <xf numFmtId="0" fontId="5" fillId="2" borderId="0" xfId="4" applyFont="1" applyFill="1" applyAlignment="1">
      <alignment horizontal="center" vertical="center"/>
    </xf>
    <xf numFmtId="1" fontId="26" fillId="2" borderId="0" xfId="4" applyNumberFormat="1" applyFill="1" applyAlignment="1">
      <alignment vertical="center"/>
    </xf>
    <xf numFmtId="1" fontId="26" fillId="0" borderId="0" xfId="4" applyNumberFormat="1" applyAlignment="1">
      <alignment horizontal="center"/>
    </xf>
    <xf numFmtId="0" fontId="26" fillId="2" borderId="0" xfId="4" applyFill="1" applyAlignment="1">
      <alignment horizontal="center" vertical="center"/>
    </xf>
    <xf numFmtId="0" fontId="6" fillId="2" borderId="0" xfId="4" applyFont="1" applyFill="1" applyAlignment="1">
      <alignment horizontal="center" vertical="center" wrapText="1"/>
    </xf>
    <xf numFmtId="1" fontId="26" fillId="2" borderId="0" xfId="4" applyNumberFormat="1" applyFill="1" applyAlignment="1">
      <alignment horizontal="center" vertical="center"/>
    </xf>
    <xf numFmtId="164" fontId="26" fillId="0" borderId="1" xfId="4" applyNumberFormat="1" applyBorder="1" applyAlignment="1">
      <alignment horizontal="center" vertical="center"/>
    </xf>
    <xf numFmtId="2" fontId="13" fillId="2" borderId="1" xfId="4" applyNumberFormat="1" applyFont="1" applyFill="1" applyBorder="1" applyAlignment="1">
      <alignment horizontal="center" vertical="center"/>
    </xf>
    <xf numFmtId="0" fontId="14" fillId="2" borderId="1" xfId="1" applyFont="1" applyFill="1" applyBorder="1" applyAlignment="1">
      <alignment horizontal="center" vertical="center" wrapText="1"/>
    </xf>
    <xf numFmtId="164" fontId="26" fillId="0" borderId="1" xfId="4" applyNumberFormat="1" applyBorder="1" applyAlignment="1">
      <alignment horizontal="center"/>
    </xf>
    <xf numFmtId="1" fontId="20" fillId="3" borderId="1" xfId="4" applyNumberFormat="1" applyFont="1" applyFill="1" applyBorder="1" applyAlignment="1">
      <alignment horizontal="center" vertical="center"/>
    </xf>
    <xf numFmtId="1" fontId="13" fillId="3" borderId="1" xfId="4" applyNumberFormat="1" applyFont="1" applyFill="1" applyBorder="1" applyAlignment="1">
      <alignment horizontal="center" vertical="center"/>
    </xf>
    <xf numFmtId="0" fontId="13" fillId="3" borderId="2" xfId="4" applyFont="1" applyFill="1" applyBorder="1" applyAlignment="1">
      <alignment horizontal="center" vertical="center"/>
    </xf>
    <xf numFmtId="0" fontId="13" fillId="3" borderId="3" xfId="4" applyFont="1" applyFill="1" applyBorder="1" applyAlignment="1">
      <alignment horizontal="center" vertical="center"/>
    </xf>
    <xf numFmtId="0" fontId="13" fillId="3" borderId="4" xfId="4" applyFont="1" applyFill="1" applyBorder="1" applyAlignment="1">
      <alignment horizontal="center" vertical="center"/>
    </xf>
    <xf numFmtId="2" fontId="13" fillId="3" borderId="1" xfId="4" applyNumberFormat="1" applyFont="1" applyFill="1" applyBorder="1" applyAlignment="1">
      <alignment horizontal="center" vertical="center"/>
    </xf>
    <xf numFmtId="0" fontId="13" fillId="2" borderId="1" xfId="4" applyFont="1" applyFill="1" applyBorder="1" applyAlignment="1">
      <alignment horizontal="center" vertical="center" wrapText="1"/>
    </xf>
    <xf numFmtId="0" fontId="13" fillId="3" borderId="2" xfId="4" applyFont="1" applyFill="1" applyBorder="1" applyAlignment="1">
      <alignment horizontal="center" vertical="center"/>
    </xf>
    <xf numFmtId="0" fontId="13" fillId="3" borderId="3" xfId="4" applyFont="1" applyFill="1" applyBorder="1" applyAlignment="1">
      <alignment horizontal="center" vertical="center"/>
    </xf>
    <xf numFmtId="0" fontId="13" fillId="3" borderId="4" xfId="4" applyFont="1" applyFill="1" applyBorder="1" applyAlignment="1">
      <alignment horizontal="center" vertical="center"/>
    </xf>
    <xf numFmtId="0" fontId="13" fillId="2" borderId="1" xfId="4" applyFont="1" applyFill="1" applyBorder="1" applyAlignment="1">
      <alignment horizontal="center" vertical="center"/>
    </xf>
    <xf numFmtId="0" fontId="13" fillId="2" borderId="4" xfId="4" applyFont="1" applyFill="1" applyBorder="1" applyAlignment="1">
      <alignment horizontal="center" vertical="center"/>
    </xf>
    <xf numFmtId="1" fontId="17" fillId="2" borderId="1" xfId="4" applyNumberFormat="1" applyFont="1" applyFill="1" applyBorder="1" applyAlignment="1">
      <alignment horizontal="center" vertical="center"/>
    </xf>
    <xf numFmtId="1" fontId="14" fillId="4" borderId="1" xfId="4" applyNumberFormat="1" applyFont="1" applyFill="1" applyBorder="1" applyAlignment="1">
      <alignment horizontal="center" vertical="center" wrapText="1"/>
    </xf>
    <xf numFmtId="0" fontId="14" fillId="4" borderId="1" xfId="4" applyFont="1" applyFill="1" applyBorder="1" applyAlignment="1">
      <alignment horizontal="center" vertical="center" wrapText="1"/>
    </xf>
    <xf numFmtId="0" fontId="17" fillId="2" borderId="1" xfId="4" applyFont="1" applyFill="1" applyBorder="1" applyAlignment="1">
      <alignment horizontal="center" vertical="center"/>
    </xf>
    <xf numFmtId="0" fontId="17" fillId="0" borderId="1" xfId="4" applyFont="1" applyBorder="1" applyAlignment="1">
      <alignment horizontal="center" vertical="center" wrapText="1"/>
    </xf>
    <xf numFmtId="2" fontId="17" fillId="2" borderId="1" xfId="4" applyNumberFormat="1" applyFont="1" applyFill="1" applyBorder="1" applyAlignment="1">
      <alignment horizontal="center" vertical="center"/>
    </xf>
    <xf numFmtId="2" fontId="14" fillId="2" borderId="1" xfId="4" applyNumberFormat="1" applyFont="1" applyFill="1" applyBorder="1" applyAlignment="1">
      <alignment horizontal="center" vertical="center"/>
    </xf>
    <xf numFmtId="1" fontId="14" fillId="4" borderId="1" xfId="4" applyNumberFormat="1" applyFont="1" applyFill="1" applyBorder="1" applyAlignment="1">
      <alignment horizontal="center" vertical="center"/>
    </xf>
    <xf numFmtId="0" fontId="14" fillId="2" borderId="1" xfId="4" applyFont="1" applyFill="1" applyBorder="1" applyAlignment="1">
      <alignment horizontal="center" vertical="center"/>
    </xf>
    <xf numFmtId="0" fontId="14" fillId="0" borderId="1" xfId="4" applyFont="1" applyBorder="1" applyAlignment="1">
      <alignment horizontal="center" vertical="center" wrapText="1"/>
    </xf>
    <xf numFmtId="1" fontId="14" fillId="2" borderId="1" xfId="4" applyNumberFormat="1" applyFont="1" applyFill="1" applyBorder="1" applyAlignment="1">
      <alignment horizontal="center" vertical="center"/>
    </xf>
    <xf numFmtId="1" fontId="18" fillId="2" borderId="1" xfId="4" applyNumberFormat="1" applyFont="1" applyFill="1" applyBorder="1" applyAlignment="1">
      <alignment horizontal="center" vertical="center"/>
    </xf>
    <xf numFmtId="2" fontId="17" fillId="2" borderId="1" xfId="4" applyNumberFormat="1" applyFont="1" applyFill="1" applyBorder="1" applyAlignment="1">
      <alignment horizontal="center" vertical="center" wrapText="1"/>
    </xf>
    <xf numFmtId="2" fontId="17" fillId="0" borderId="1" xfId="4" applyNumberFormat="1" applyFont="1" applyBorder="1" applyAlignment="1">
      <alignment horizontal="center" vertical="center" wrapText="1"/>
    </xf>
    <xf numFmtId="0" fontId="17" fillId="2" borderId="1" xfId="4" applyFont="1" applyFill="1" applyBorder="1" applyAlignment="1">
      <alignment horizontal="center" vertical="center" wrapText="1"/>
    </xf>
    <xf numFmtId="0" fontId="25" fillId="2" borderId="1" xfId="4" applyFont="1" applyFill="1" applyBorder="1" applyAlignment="1">
      <alignment horizontal="center" vertical="center" wrapText="1"/>
    </xf>
    <xf numFmtId="0" fontId="26" fillId="0" borderId="1" xfId="4" applyBorder="1" applyAlignment="1">
      <alignment horizontal="center" vertical="center"/>
    </xf>
    <xf numFmtId="17" fontId="26" fillId="0" borderId="0" xfId="4" applyNumberFormat="1"/>
    <xf numFmtId="0" fontId="13" fillId="3" borderId="2" xfId="0" applyFont="1" applyFill="1" applyBorder="1" applyAlignment="1">
      <alignment horizontal="center" vertical="center"/>
    </xf>
    <xf numFmtId="0" fontId="13" fillId="3" borderId="3" xfId="0" applyFont="1" applyFill="1" applyBorder="1" applyAlignment="1">
      <alignment horizontal="center" vertical="center"/>
    </xf>
    <xf numFmtId="0" fontId="13" fillId="3" borderId="4" xfId="0" applyFont="1" applyFill="1" applyBorder="1" applyAlignment="1">
      <alignment horizontal="center" vertical="center"/>
    </xf>
    <xf numFmtId="2" fontId="13" fillId="3" borderId="1" xfId="0" applyNumberFormat="1" applyFont="1" applyFill="1" applyBorder="1" applyAlignment="1">
      <alignment horizontal="center" vertical="center"/>
    </xf>
    <xf numFmtId="0" fontId="11" fillId="2" borderId="8" xfId="1" applyFont="1" applyFill="1" applyBorder="1" applyAlignment="1">
      <alignment horizontal="center" vertical="center" wrapText="1"/>
    </xf>
    <xf numFmtId="0" fontId="7" fillId="2" borderId="0" xfId="0" applyFont="1" applyFill="1" applyAlignment="1">
      <alignment horizontal="center" vertical="center"/>
    </xf>
    <xf numFmtId="0" fontId="10" fillId="7" borderId="0" xfId="0" applyFont="1" applyFill="1" applyAlignment="1">
      <alignment horizontal="center" vertical="center" wrapText="1"/>
    </xf>
    <xf numFmtId="0" fontId="10" fillId="7" borderId="9" xfId="0" applyFont="1" applyFill="1" applyBorder="1" applyAlignment="1">
      <alignment horizontal="center" vertical="center" wrapText="1"/>
    </xf>
    <xf numFmtId="164" fontId="9" fillId="2" borderId="1" xfId="1" applyNumberFormat="1" applyFont="1" applyFill="1" applyBorder="1" applyAlignment="1">
      <alignment horizontal="center" vertical="center" wrapText="1"/>
    </xf>
    <xf numFmtId="14" fontId="9" fillId="2" borderId="1" xfId="1" applyNumberFormat="1" applyFont="1" applyFill="1" applyBorder="1" applyAlignment="1">
      <alignment horizontal="center" vertical="center" wrapText="1"/>
    </xf>
    <xf numFmtId="0" fontId="9" fillId="2" borderId="1" xfId="1" applyFont="1" applyFill="1" applyBorder="1" applyAlignment="1">
      <alignment horizontal="center" vertical="center" wrapText="1"/>
    </xf>
    <xf numFmtId="164" fontId="9" fillId="0" borderId="1" xfId="1" applyNumberFormat="1" applyFont="1" applyBorder="1" applyAlignment="1">
      <alignment horizontal="center" vertical="center" wrapText="1"/>
    </xf>
    <xf numFmtId="4" fontId="9" fillId="0" borderId="1" xfId="1" applyNumberFormat="1" applyFont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/>
    </xf>
    <xf numFmtId="0" fontId="6" fillId="2" borderId="1" xfId="1" applyFont="1" applyFill="1" applyBorder="1" applyAlignment="1">
      <alignment horizontal="center" vertical="center" wrapText="1"/>
    </xf>
    <xf numFmtId="17" fontId="17" fillId="0" borderId="1" xfId="0" quotePrefix="1" applyNumberFormat="1" applyFont="1" applyBorder="1" applyAlignment="1">
      <alignment horizontal="center" vertical="center" wrapText="1"/>
    </xf>
    <xf numFmtId="0" fontId="27" fillId="8" borderId="1" xfId="0" applyFont="1" applyFill="1" applyBorder="1" applyAlignment="1">
      <alignment horizontal="center" vertical="center"/>
    </xf>
    <xf numFmtId="1" fontId="0" fillId="2" borderId="0" xfId="0" applyNumberFormat="1" applyFill="1" applyAlignment="1">
      <alignment horizontal="center" vertical="center"/>
    </xf>
    <xf numFmtId="164" fontId="2" fillId="0" borderId="1" xfId="0" applyNumberFormat="1" applyFont="1" applyBorder="1" applyAlignment="1">
      <alignment horizontal="center" vertical="center"/>
    </xf>
    <xf numFmtId="2" fontId="24" fillId="2" borderId="1" xfId="0" applyNumberFormat="1" applyFont="1" applyFill="1" applyBorder="1" applyAlignment="1">
      <alignment horizontal="center" vertical="center"/>
    </xf>
    <xf numFmtId="1" fontId="24" fillId="3" borderId="1" xfId="0" applyNumberFormat="1" applyFont="1" applyFill="1" applyBorder="1" applyAlignment="1">
      <alignment horizontal="center" vertical="center"/>
    </xf>
    <xf numFmtId="164" fontId="24" fillId="3" borderId="1" xfId="1" applyNumberFormat="1" applyFont="1" applyFill="1" applyBorder="1" applyAlignment="1">
      <alignment horizontal="center" vertical="center" wrapText="1"/>
    </xf>
    <xf numFmtId="0" fontId="24" fillId="3" borderId="2" xfId="0" applyFont="1" applyFill="1" applyBorder="1" applyAlignment="1">
      <alignment horizontal="center" vertical="center"/>
    </xf>
    <xf numFmtId="0" fontId="24" fillId="3" borderId="3" xfId="0" applyFont="1" applyFill="1" applyBorder="1" applyAlignment="1">
      <alignment horizontal="center" vertical="center"/>
    </xf>
    <xf numFmtId="0" fontId="24" fillId="3" borderId="4" xfId="0" applyFont="1" applyFill="1" applyBorder="1" applyAlignment="1">
      <alignment horizontal="center" vertical="center"/>
    </xf>
    <xf numFmtId="2" fontId="24" fillId="3" borderId="1" xfId="0" applyNumberFormat="1" applyFont="1" applyFill="1" applyBorder="1" applyAlignment="1">
      <alignment horizontal="center" vertical="center"/>
    </xf>
    <xf numFmtId="0" fontId="17" fillId="8" borderId="1" xfId="0" applyFont="1" applyFill="1" applyBorder="1" applyAlignment="1">
      <alignment horizontal="center" vertical="center"/>
    </xf>
    <xf numFmtId="0" fontId="17" fillId="8" borderId="1" xfId="0" applyFont="1" applyFill="1" applyBorder="1" applyAlignment="1">
      <alignment horizontal="center" wrapText="1"/>
    </xf>
    <xf numFmtId="0" fontId="28" fillId="0" borderId="1" xfId="0" applyFont="1" applyBorder="1" applyAlignment="1">
      <alignment horizontal="center" vertical="center"/>
    </xf>
    <xf numFmtId="2" fontId="6" fillId="2" borderId="1" xfId="0" applyNumberFormat="1" applyFont="1" applyFill="1" applyBorder="1" applyAlignment="1">
      <alignment horizontal="center" vertical="center" wrapText="1"/>
    </xf>
    <xf numFmtId="0" fontId="13" fillId="8" borderId="1" xfId="0" applyFont="1" applyFill="1" applyBorder="1" applyAlignment="1">
      <alignment horizontal="center" vertical="center"/>
    </xf>
    <xf numFmtId="2" fontId="28" fillId="0" borderId="1" xfId="0" applyNumberFormat="1" applyFont="1" applyBorder="1" applyAlignment="1">
      <alignment horizontal="center" vertical="center" wrapText="1"/>
    </xf>
    <xf numFmtId="1" fontId="6" fillId="0" borderId="1" xfId="0" applyNumberFormat="1" applyFont="1" applyBorder="1" applyAlignment="1">
      <alignment horizontal="center" vertical="center"/>
    </xf>
    <xf numFmtId="167" fontId="28" fillId="0" borderId="1" xfId="0" applyNumberFormat="1" applyFont="1" applyBorder="1" applyAlignment="1">
      <alignment horizontal="center" vertical="center"/>
    </xf>
    <xf numFmtId="0" fontId="28" fillId="3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1" fontId="29" fillId="0" borderId="1" xfId="0" applyNumberFormat="1" applyFont="1" applyBorder="1" applyAlignment="1">
      <alignment horizontal="center" vertical="center"/>
    </xf>
    <xf numFmtId="0" fontId="0" fillId="3" borderId="0" xfId="0" applyFill="1"/>
    <xf numFmtId="0" fontId="6" fillId="3" borderId="1" xfId="0" applyFont="1" applyFill="1" applyBorder="1" applyAlignment="1">
      <alignment horizontal="center" vertical="center" wrapText="1"/>
    </xf>
    <xf numFmtId="0" fontId="6" fillId="9" borderId="1" xfId="0" applyFont="1" applyFill="1" applyBorder="1" applyAlignment="1">
      <alignment horizontal="center" vertical="center" wrapText="1"/>
    </xf>
    <xf numFmtId="2" fontId="30" fillId="2" borderId="1" xfId="0" applyNumberFormat="1" applyFont="1" applyFill="1" applyBorder="1" applyAlignment="1">
      <alignment horizontal="center" vertical="center"/>
    </xf>
    <xf numFmtId="2" fontId="6" fillId="3" borderId="1" xfId="0" applyNumberFormat="1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/>
    </xf>
    <xf numFmtId="1" fontId="6" fillId="3" borderId="1" xfId="0" applyNumberFormat="1" applyFont="1" applyFill="1" applyBorder="1" applyAlignment="1">
      <alignment horizontal="center" vertical="center"/>
    </xf>
    <xf numFmtId="0" fontId="6" fillId="10" borderId="1" xfId="0" applyFont="1" applyFill="1" applyBorder="1" applyAlignment="1">
      <alignment horizontal="center" vertical="center" wrapText="1"/>
    </xf>
    <xf numFmtId="1" fontId="30" fillId="2" borderId="1" xfId="0" applyNumberFormat="1" applyFont="1" applyFill="1" applyBorder="1" applyAlignment="1">
      <alignment horizontal="center" vertical="center"/>
    </xf>
    <xf numFmtId="0" fontId="6" fillId="10" borderId="1" xfId="0" applyFont="1" applyFill="1" applyBorder="1" applyAlignment="1">
      <alignment horizontal="center" vertical="center"/>
    </xf>
    <xf numFmtId="2" fontId="9" fillId="2" borderId="1" xfId="0" applyNumberFormat="1" applyFont="1" applyFill="1" applyBorder="1" applyAlignment="1">
      <alignment horizontal="center" vertical="center"/>
    </xf>
    <xf numFmtId="0" fontId="6" fillId="11" borderId="1" xfId="0" applyFont="1" applyFill="1" applyBorder="1" applyAlignment="1">
      <alignment horizontal="center" vertical="center" wrapText="1"/>
    </xf>
    <xf numFmtId="1" fontId="8" fillId="2" borderId="1" xfId="0" applyNumberFormat="1" applyFont="1" applyFill="1" applyBorder="1" applyAlignment="1">
      <alignment horizontal="center" vertical="center"/>
    </xf>
    <xf numFmtId="164" fontId="20" fillId="2" borderId="1" xfId="1" applyNumberFormat="1" applyFont="1" applyFill="1" applyBorder="1" applyAlignment="1">
      <alignment horizontal="center" vertical="center" wrapText="1"/>
    </xf>
    <xf numFmtId="2" fontId="8" fillId="2" borderId="2" xfId="0" applyNumberFormat="1" applyFont="1" applyFill="1" applyBorder="1" applyAlignment="1">
      <alignment horizontal="center" vertical="center" wrapText="1"/>
    </xf>
    <xf numFmtId="2" fontId="8" fillId="2" borderId="4" xfId="0" applyNumberFormat="1" applyFont="1" applyFill="1" applyBorder="1" applyAlignment="1">
      <alignment horizontal="center" vertical="center" wrapText="1"/>
    </xf>
    <xf numFmtId="164" fontId="11" fillId="2" borderId="1" xfId="1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0" fillId="5" borderId="0" xfId="0" applyFont="1" applyFill="1" applyAlignment="1">
      <alignment horizontal="center" vertical="center" wrapText="1"/>
    </xf>
    <xf numFmtId="0" fontId="10" fillId="5" borderId="9" xfId="0" applyFont="1" applyFill="1" applyBorder="1" applyAlignment="1">
      <alignment horizontal="center" vertical="center" wrapText="1"/>
    </xf>
    <xf numFmtId="0" fontId="11" fillId="2" borderId="6" xfId="1" applyFont="1" applyFill="1" applyBorder="1" applyAlignment="1">
      <alignment horizontal="center" vertical="center" wrapText="1"/>
    </xf>
    <xf numFmtId="2" fontId="8" fillId="2" borderId="2" xfId="0" applyNumberFormat="1" applyFont="1" applyFill="1" applyBorder="1" applyAlignment="1">
      <alignment horizontal="center" vertical="center"/>
    </xf>
    <xf numFmtId="2" fontId="8" fillId="2" borderId="4" xfId="0" applyNumberFormat="1" applyFont="1" applyFill="1" applyBorder="1" applyAlignment="1">
      <alignment horizontal="center" vertical="center"/>
    </xf>
    <xf numFmtId="1" fontId="6" fillId="4" borderId="1" xfId="0" applyNumberFormat="1" applyFont="1" applyFill="1" applyBorder="1" applyAlignment="1">
      <alignment horizontal="center" vertical="center"/>
    </xf>
    <xf numFmtId="2" fontId="31" fillId="4" borderId="1" xfId="0" applyNumberFormat="1" applyFont="1" applyFill="1" applyBorder="1" applyAlignment="1">
      <alignment horizontal="center" vertical="center"/>
    </xf>
    <xf numFmtId="1" fontId="8" fillId="0" borderId="8" xfId="0" quotePrefix="1" applyNumberFormat="1" applyFont="1" applyBorder="1" applyAlignment="1">
      <alignment horizontal="center" vertical="center"/>
    </xf>
    <xf numFmtId="0" fontId="32" fillId="0" borderId="1" xfId="0" applyFont="1" applyBorder="1" applyAlignment="1">
      <alignment horizontal="center" vertical="center" wrapText="1"/>
    </xf>
    <xf numFmtId="2" fontId="31" fillId="4" borderId="8" xfId="0" applyNumberFormat="1" applyFont="1" applyFill="1" applyBorder="1" applyAlignment="1">
      <alignment horizontal="center" vertical="center"/>
    </xf>
    <xf numFmtId="0" fontId="13" fillId="3" borderId="2" xfId="0" applyFont="1" applyFill="1" applyBorder="1" applyAlignment="1">
      <alignment horizontal="center" vertical="center" wrapText="1"/>
    </xf>
    <xf numFmtId="0" fontId="13" fillId="3" borderId="4" xfId="0" applyFont="1" applyFill="1" applyBorder="1" applyAlignment="1">
      <alignment horizontal="center" vertical="center" wrapText="1"/>
    </xf>
    <xf numFmtId="0" fontId="6" fillId="4" borderId="1" xfId="0" applyFont="1" applyFill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33" fillId="12" borderId="0" xfId="0" applyFont="1" applyFill="1" applyAlignment="1">
      <alignment wrapText="1"/>
    </xf>
    <xf numFmtId="0" fontId="6" fillId="2" borderId="10" xfId="0" applyFont="1" applyFill="1" applyBorder="1" applyAlignment="1">
      <alignment horizontal="center" vertical="center"/>
    </xf>
    <xf numFmtId="0" fontId="33" fillId="2" borderId="0" xfId="0" applyFont="1" applyFill="1" applyAlignment="1">
      <alignment horizontal="left" wrapText="1"/>
    </xf>
    <xf numFmtId="0" fontId="33" fillId="12" borderId="11" xfId="0" applyFont="1" applyFill="1" applyBorder="1" applyAlignment="1">
      <alignment horizontal="left" wrapText="1"/>
    </xf>
    <xf numFmtId="2" fontId="28" fillId="0" borderId="1" xfId="0" applyNumberFormat="1" applyFont="1" applyBorder="1" applyAlignment="1">
      <alignment horizontal="center" vertical="center"/>
    </xf>
    <xf numFmtId="0" fontId="33" fillId="12" borderId="11" xfId="0" applyFont="1" applyFill="1" applyBorder="1" applyAlignment="1">
      <alignment horizontal="center" wrapText="1"/>
    </xf>
    <xf numFmtId="2" fontId="11" fillId="2" borderId="1" xfId="1" applyNumberFormat="1" applyFont="1" applyFill="1" applyBorder="1" applyAlignment="1">
      <alignment horizontal="center" vertical="center" wrapText="1"/>
    </xf>
    <xf numFmtId="1" fontId="20" fillId="2" borderId="1" xfId="0" applyNumberFormat="1" applyFont="1" applyFill="1" applyBorder="1" applyAlignment="1">
      <alignment horizontal="center" vertical="center"/>
    </xf>
    <xf numFmtId="4" fontId="8" fillId="2" borderId="4" xfId="0" applyNumberFormat="1" applyFont="1" applyFill="1" applyBorder="1" applyAlignment="1">
      <alignment horizontal="center" vertical="center"/>
    </xf>
    <xf numFmtId="2" fontId="34" fillId="2" borderId="1" xfId="0" applyNumberFormat="1" applyFont="1" applyFill="1" applyBorder="1" applyAlignment="1">
      <alignment horizontal="center" vertical="center"/>
    </xf>
    <xf numFmtId="0" fontId="11" fillId="2" borderId="1" xfId="1" applyFont="1" applyFill="1" applyBorder="1" applyAlignment="1">
      <alignment horizontal="center" vertical="center" wrapText="1"/>
    </xf>
    <xf numFmtId="0" fontId="13" fillId="3" borderId="2" xfId="0" applyFont="1" applyFill="1" applyBorder="1" applyAlignment="1">
      <alignment horizontal="center" vertical="center"/>
    </xf>
    <xf numFmtId="0" fontId="13" fillId="3" borderId="4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2" fontId="35" fillId="0" borderId="1" xfId="1" applyNumberFormat="1" applyFont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 wrapText="1"/>
    </xf>
    <xf numFmtId="0" fontId="4" fillId="2" borderId="1" xfId="1" applyFont="1" applyFill="1" applyBorder="1" applyAlignment="1">
      <alignment vertical="center" wrapText="1"/>
    </xf>
    <xf numFmtId="164" fontId="0" fillId="0" borderId="1" xfId="0" applyNumberFormat="1" applyBorder="1" applyAlignment="1">
      <alignment horizontal="center" wrapText="1"/>
    </xf>
    <xf numFmtId="0" fontId="11" fillId="2" borderId="0" xfId="1" applyFont="1" applyFill="1" applyAlignment="1">
      <alignment horizontal="center" vertical="center" wrapText="1"/>
    </xf>
    <xf numFmtId="1" fontId="36" fillId="4" borderId="1" xfId="0" applyNumberFormat="1" applyFont="1" applyFill="1" applyBorder="1" applyAlignment="1">
      <alignment horizontal="center" vertical="center"/>
    </xf>
    <xf numFmtId="0" fontId="37" fillId="0" borderId="1" xfId="0" applyFont="1" applyBorder="1" applyAlignment="1">
      <alignment horizontal="center" wrapText="1"/>
    </xf>
    <xf numFmtId="0" fontId="37" fillId="2" borderId="1" xfId="0" applyFont="1" applyFill="1" applyBorder="1" applyAlignment="1">
      <alignment horizontal="center" vertical="center"/>
    </xf>
    <xf numFmtId="1" fontId="0" fillId="0" borderId="1" xfId="0" applyNumberFormat="1" applyBorder="1" applyAlignment="1">
      <alignment horizontal="center"/>
    </xf>
    <xf numFmtId="1" fontId="37" fillId="2" borderId="6" xfId="0" applyNumberFormat="1" applyFont="1" applyFill="1" applyBorder="1" applyAlignment="1">
      <alignment horizontal="center" vertical="center"/>
    </xf>
    <xf numFmtId="1" fontId="37" fillId="2" borderId="6" xfId="0" applyNumberFormat="1" applyFont="1" applyFill="1" applyBorder="1" applyAlignment="1">
      <alignment horizontal="center" vertical="center" wrapText="1"/>
    </xf>
    <xf numFmtId="0" fontId="37" fillId="2" borderId="6" xfId="0" applyFont="1" applyFill="1" applyBorder="1" applyAlignment="1">
      <alignment horizontal="center" vertical="center"/>
    </xf>
    <xf numFmtId="0" fontId="37" fillId="0" borderId="6" xfId="0" applyFont="1" applyBorder="1" applyAlignment="1">
      <alignment horizontal="center" vertical="center" wrapText="1"/>
    </xf>
    <xf numFmtId="0" fontId="37" fillId="2" borderId="6" xfId="0" applyFont="1" applyFill="1" applyBorder="1" applyAlignment="1">
      <alignment horizontal="center" vertical="center" wrapText="1"/>
    </xf>
    <xf numFmtId="0" fontId="17" fillId="2" borderId="6" xfId="0" applyFont="1" applyFill="1" applyBorder="1" applyAlignment="1">
      <alignment horizontal="center" vertical="center" wrapText="1"/>
    </xf>
    <xf numFmtId="4" fontId="12" fillId="2" borderId="1" xfId="1" applyNumberFormat="1" applyFont="1" applyFill="1" applyBorder="1" applyAlignment="1">
      <alignment horizontal="center" vertical="center" wrapText="1"/>
    </xf>
    <xf numFmtId="0" fontId="13" fillId="3" borderId="2" xfId="0" applyFont="1" applyFill="1" applyBorder="1" applyAlignment="1">
      <alignment vertical="center"/>
    </xf>
    <xf numFmtId="0" fontId="13" fillId="3" borderId="3" xfId="0" applyFont="1" applyFill="1" applyBorder="1" applyAlignment="1">
      <alignment vertical="center"/>
    </xf>
    <xf numFmtId="4" fontId="12" fillId="3" borderId="1" xfId="1" applyNumberFormat="1" applyFont="1" applyFill="1" applyBorder="1" applyAlignment="1">
      <alignment horizontal="center" vertical="center" wrapText="1"/>
    </xf>
    <xf numFmtId="1" fontId="17" fillId="0" borderId="1" xfId="0" applyNumberFormat="1" applyFont="1" applyBorder="1" applyAlignment="1">
      <alignment horizontal="center" vertical="center" wrapText="1"/>
    </xf>
    <xf numFmtId="1" fontId="37" fillId="4" borderId="1" xfId="0" applyNumberFormat="1" applyFont="1" applyFill="1" applyBorder="1" applyAlignment="1">
      <alignment horizontal="center" vertical="center"/>
    </xf>
    <xf numFmtId="0" fontId="37" fillId="4" borderId="1" xfId="0" applyFont="1" applyFill="1" applyBorder="1" applyAlignment="1">
      <alignment horizontal="center" vertical="center"/>
    </xf>
    <xf numFmtId="0" fontId="37" fillId="0" borderId="1" xfId="0" applyFont="1" applyBorder="1" applyAlignment="1">
      <alignment horizontal="center" vertical="center" wrapText="1"/>
    </xf>
    <xf numFmtId="0" fontId="38" fillId="2" borderId="1" xfId="0" applyFont="1" applyFill="1" applyBorder="1" applyAlignment="1">
      <alignment horizontal="center"/>
    </xf>
    <xf numFmtId="1" fontId="37" fillId="2" borderId="1" xfId="0" applyNumberFormat="1" applyFont="1" applyFill="1" applyBorder="1" applyAlignment="1">
      <alignment horizontal="center" vertical="center"/>
    </xf>
    <xf numFmtId="2" fontId="19" fillId="0" borderId="1" xfId="0" applyNumberFormat="1" applyFont="1" applyBorder="1" applyAlignment="1">
      <alignment horizontal="center" vertical="center" wrapText="1"/>
    </xf>
    <xf numFmtId="1" fontId="4" fillId="4" borderId="1" xfId="1" applyNumberFormat="1" applyFont="1" applyFill="1" applyBorder="1" applyAlignment="1">
      <alignment horizontal="center" vertical="center" wrapText="1"/>
    </xf>
    <xf numFmtId="168" fontId="0" fillId="2" borderId="1" xfId="0" applyNumberFormat="1" applyFill="1" applyBorder="1" applyAlignment="1">
      <alignment horizontal="center" vertical="center"/>
    </xf>
    <xf numFmtId="1" fontId="8" fillId="2" borderId="8" xfId="0" quotePrefix="1" applyNumberFormat="1" applyFont="1" applyFill="1" applyBorder="1" applyAlignment="1">
      <alignment horizontal="center" vertical="center"/>
    </xf>
    <xf numFmtId="2" fontId="31" fillId="2" borderId="1" xfId="0" applyNumberFormat="1" applyFont="1" applyFill="1" applyBorder="1" applyAlignment="1">
      <alignment horizontal="center" vertical="center"/>
    </xf>
    <xf numFmtId="168" fontId="31" fillId="2" borderId="1" xfId="0" applyNumberFormat="1" applyFont="1" applyFill="1" applyBorder="1" applyAlignment="1">
      <alignment horizontal="center" vertical="center"/>
    </xf>
    <xf numFmtId="0" fontId="32" fillId="2" borderId="1" xfId="0" applyFont="1" applyFill="1" applyBorder="1" applyAlignment="1">
      <alignment horizontal="center" vertical="center" wrapText="1"/>
    </xf>
    <xf numFmtId="1" fontId="32" fillId="2" borderId="1" xfId="0" applyNumberFormat="1" applyFont="1" applyFill="1" applyBorder="1" applyAlignment="1">
      <alignment horizontal="center" vertical="center" wrapText="1"/>
    </xf>
    <xf numFmtId="1" fontId="6" fillId="4" borderId="1" xfId="0" applyNumberFormat="1" applyFont="1" applyFill="1" applyBorder="1" applyAlignment="1">
      <alignment horizontal="center" vertical="top"/>
    </xf>
    <xf numFmtId="0" fontId="0" fillId="4" borderId="1" xfId="0" applyFill="1" applyBorder="1" applyAlignment="1">
      <alignment horizontal="center"/>
    </xf>
    <xf numFmtId="0" fontId="5" fillId="0" borderId="1" xfId="0" applyFont="1" applyBorder="1" applyAlignment="1">
      <alignment horizontal="center" vertical="center"/>
    </xf>
    <xf numFmtId="1" fontId="0" fillId="4" borderId="1" xfId="0" applyNumberFormat="1" applyFill="1" applyBorder="1" applyAlignment="1">
      <alignment horizontal="center"/>
    </xf>
    <xf numFmtId="1" fontId="5" fillId="4" borderId="1" xfId="0" applyNumberFormat="1" applyFont="1" applyFill="1" applyBorder="1" applyAlignment="1">
      <alignment horizontal="center" vertical="center"/>
    </xf>
    <xf numFmtId="1" fontId="35" fillId="4" borderId="1" xfId="0" applyNumberFormat="1" applyFont="1" applyFill="1" applyBorder="1" applyAlignment="1">
      <alignment horizontal="center" vertical="center"/>
    </xf>
    <xf numFmtId="166" fontId="21" fillId="2" borderId="1" xfId="0" applyNumberFormat="1" applyFont="1" applyFill="1" applyBorder="1" applyAlignment="1">
      <alignment horizontal="center" vertical="center"/>
    </xf>
    <xf numFmtId="0" fontId="37" fillId="2" borderId="1" xfId="0" applyFont="1" applyFill="1" applyBorder="1" applyAlignment="1">
      <alignment horizontal="center" wrapText="1"/>
    </xf>
    <xf numFmtId="1" fontId="37" fillId="4" borderId="1" xfId="2" applyNumberFormat="1" applyFont="1" applyFill="1" applyBorder="1" applyAlignment="1">
      <alignment horizontal="center" vertical="center" wrapText="1"/>
    </xf>
    <xf numFmtId="0" fontId="10" fillId="5" borderId="12" xfId="0" applyFont="1" applyFill="1" applyBorder="1" applyAlignment="1">
      <alignment horizontal="center" vertical="center" wrapText="1"/>
    </xf>
    <xf numFmtId="0" fontId="10" fillId="5" borderId="13" xfId="0" applyFont="1" applyFill="1" applyBorder="1" applyAlignment="1">
      <alignment horizontal="center" vertical="center" wrapText="1"/>
    </xf>
    <xf numFmtId="0" fontId="11" fillId="2" borderId="2" xfId="1" applyFont="1" applyFill="1" applyBorder="1" applyAlignment="1">
      <alignment horizontal="center" vertical="center" wrapText="1"/>
    </xf>
    <xf numFmtId="0" fontId="11" fillId="2" borderId="3" xfId="1" applyFont="1" applyFill="1" applyBorder="1" applyAlignment="1">
      <alignment horizontal="center" vertical="center" wrapText="1"/>
    </xf>
    <xf numFmtId="0" fontId="11" fillId="2" borderId="4" xfId="1" applyFont="1" applyFill="1" applyBorder="1" applyAlignment="1">
      <alignment horizontal="center" vertical="center" wrapText="1"/>
    </xf>
    <xf numFmtId="0" fontId="8" fillId="2" borderId="2" xfId="0" applyFont="1" applyFill="1" applyBorder="1" applyAlignment="1">
      <alignment horizontal="center" vertical="center" wrapText="1"/>
    </xf>
    <xf numFmtId="0" fontId="8" fillId="2" borderId="3" xfId="0" applyFont="1" applyFill="1" applyBorder="1" applyAlignment="1">
      <alignment horizontal="center" vertical="center" wrapText="1"/>
    </xf>
    <xf numFmtId="0" fontId="8" fillId="2" borderId="4" xfId="0" applyFont="1" applyFill="1" applyBorder="1" applyAlignment="1">
      <alignment horizontal="center" vertical="center" wrapText="1"/>
    </xf>
    <xf numFmtId="1" fontId="27" fillId="8" borderId="1" xfId="0" applyNumberFormat="1" applyFont="1" applyFill="1" applyBorder="1" applyAlignment="1">
      <alignment horizontal="center" vertical="center"/>
    </xf>
    <xf numFmtId="0" fontId="17" fillId="13" borderId="1" xfId="0" applyFont="1" applyFill="1" applyBorder="1" applyAlignment="1">
      <alignment horizontal="center" wrapText="1"/>
    </xf>
    <xf numFmtId="0" fontId="7" fillId="13" borderId="1" xfId="0" applyFont="1" applyFill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 wrapText="1"/>
    </xf>
    <xf numFmtId="0" fontId="37" fillId="13" borderId="1" xfId="0" applyFont="1" applyFill="1" applyBorder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39" fillId="13" borderId="1" xfId="0" applyFont="1" applyFill="1" applyBorder="1" applyAlignment="1">
      <alignment horizontal="center"/>
    </xf>
    <xf numFmtId="0" fontId="31" fillId="13" borderId="1" xfId="0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/>
    </xf>
    <xf numFmtId="1" fontId="5" fillId="8" borderId="1" xfId="0" applyNumberFormat="1" applyFont="1" applyFill="1" applyBorder="1" applyAlignment="1">
      <alignment horizontal="center" vertical="center"/>
    </xf>
    <xf numFmtId="0" fontId="17" fillId="13" borderId="1" xfId="0" applyFont="1" applyFill="1" applyBorder="1" applyAlignment="1">
      <alignment horizontal="center" vertical="center"/>
    </xf>
    <xf numFmtId="0" fontId="0" fillId="0" borderId="6" xfId="0" applyBorder="1" applyAlignment="1">
      <alignment horizontal="center"/>
    </xf>
    <xf numFmtId="0" fontId="40" fillId="0" borderId="1" xfId="0" applyFont="1" applyBorder="1" applyAlignment="1">
      <alignment horizontal="center" vertical="center"/>
    </xf>
    <xf numFmtId="1" fontId="7" fillId="8" borderId="1" xfId="0" applyNumberFormat="1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1" fontId="41" fillId="4" borderId="1" xfId="0" applyNumberFormat="1" applyFont="1" applyFill="1" applyBorder="1" applyAlignment="1">
      <alignment horizontal="center" vertical="center"/>
    </xf>
    <xf numFmtId="0" fontId="40" fillId="0" borderId="1" xfId="0" applyFont="1" applyBorder="1" applyAlignment="1">
      <alignment horizontal="center" vertical="center" wrapText="1"/>
    </xf>
    <xf numFmtId="0" fontId="42" fillId="0" borderId="1" xfId="0" applyFont="1" applyBorder="1" applyAlignment="1">
      <alignment horizontal="center" vertical="center" wrapText="1"/>
    </xf>
    <xf numFmtId="0" fontId="43" fillId="14" borderId="1" xfId="0" applyFont="1" applyFill="1" applyBorder="1" applyAlignment="1">
      <alignment horizontal="center" vertical="center" wrapText="1"/>
    </xf>
    <xf numFmtId="0" fontId="40" fillId="14" borderId="1" xfId="0" applyFont="1" applyFill="1" applyBorder="1" applyAlignment="1">
      <alignment horizontal="center" vertical="center" wrapText="1"/>
    </xf>
    <xf numFmtId="0" fontId="43" fillId="0" borderId="1" xfId="0" applyFont="1" applyBorder="1" applyAlignment="1">
      <alignment horizontal="center" vertical="center" wrapText="1"/>
    </xf>
    <xf numFmtId="1" fontId="37" fillId="8" borderId="1" xfId="0" applyNumberFormat="1" applyFont="1" applyFill="1" applyBorder="1" applyAlignment="1">
      <alignment horizontal="center" vertical="center"/>
    </xf>
    <xf numFmtId="1" fontId="44" fillId="8" borderId="1" xfId="0" applyNumberFormat="1" applyFont="1" applyFill="1" applyBorder="1" applyAlignment="1">
      <alignment horizontal="center" vertical="center"/>
    </xf>
    <xf numFmtId="1" fontId="37" fillId="8" borderId="1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wrapText="1"/>
    </xf>
    <xf numFmtId="2" fontId="0" fillId="0" borderId="0" xfId="0" applyNumberFormat="1"/>
    <xf numFmtId="2" fontId="0" fillId="2" borderId="0" xfId="0" applyNumberFormat="1" applyFill="1" applyAlignment="1">
      <alignment vertical="center"/>
    </xf>
    <xf numFmtId="164" fontId="14" fillId="2" borderId="1" xfId="1" applyNumberFormat="1" applyFont="1" applyFill="1" applyBorder="1" applyAlignment="1">
      <alignment horizontal="center" vertical="center" wrapText="1"/>
    </xf>
    <xf numFmtId="14" fontId="4" fillId="2" borderId="1" xfId="1" applyNumberFormat="1" applyFont="1" applyFill="1" applyBorder="1" applyAlignment="1">
      <alignment horizontal="center" vertical="center" wrapText="1"/>
    </xf>
    <xf numFmtId="0" fontId="4" fillId="2" borderId="1" xfId="1" applyFont="1" applyFill="1" applyBorder="1" applyAlignment="1">
      <alignment horizontal="center" vertical="center" wrapText="1"/>
    </xf>
    <xf numFmtId="2" fontId="4" fillId="2" borderId="1" xfId="1" applyNumberFormat="1" applyFont="1" applyFill="1" applyBorder="1" applyAlignment="1">
      <alignment horizontal="center" vertical="center" wrapText="1"/>
    </xf>
    <xf numFmtId="2" fontId="0" fillId="2" borderId="1" xfId="0" applyNumberFormat="1" applyFill="1" applyBorder="1" applyAlignment="1">
      <alignment horizontal="center" vertical="center"/>
    </xf>
    <xf numFmtId="164" fontId="6" fillId="2" borderId="1" xfId="1" applyNumberFormat="1" applyFont="1" applyFill="1" applyBorder="1" applyAlignment="1">
      <alignment horizontal="center" vertical="center" wrapText="1"/>
    </xf>
    <xf numFmtId="0" fontId="0" fillId="2" borderId="2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4" fillId="2" borderId="8" xfId="1" applyFont="1" applyFill="1" applyBorder="1" applyAlignment="1">
      <alignment horizontal="center" vertical="center" wrapText="1"/>
    </xf>
    <xf numFmtId="0" fontId="17" fillId="2" borderId="0" xfId="0" applyFont="1" applyFill="1" applyAlignment="1">
      <alignment horizontal="center" vertical="center"/>
    </xf>
    <xf numFmtId="2" fontId="21" fillId="2" borderId="0" xfId="0" applyNumberFormat="1" applyFont="1" applyFill="1" applyAlignment="1">
      <alignment horizontal="center" vertical="center"/>
    </xf>
    <xf numFmtId="0" fontId="4" fillId="2" borderId="6" xfId="1" applyFont="1" applyFill="1" applyBorder="1" applyAlignment="1">
      <alignment horizontal="center" vertical="center" wrapText="1"/>
    </xf>
    <xf numFmtId="164" fontId="4" fillId="3" borderId="1" xfId="1" applyNumberFormat="1" applyFont="1" applyFill="1" applyBorder="1" applyAlignment="1">
      <alignment horizontal="center" vertical="center" wrapText="1"/>
    </xf>
    <xf numFmtId="164" fontId="7" fillId="3" borderId="1" xfId="1" applyNumberFormat="1" applyFont="1" applyFill="1" applyBorder="1" applyAlignment="1">
      <alignment horizontal="center" vertical="center" wrapText="1"/>
    </xf>
    <xf numFmtId="164" fontId="17" fillId="2" borderId="1" xfId="1" applyNumberFormat="1" applyFont="1" applyFill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 wrapText="1"/>
    </xf>
    <xf numFmtId="0" fontId="6" fillId="3" borderId="4" xfId="0" applyFont="1" applyFill="1" applyBorder="1" applyAlignment="1">
      <alignment horizontal="center" vertical="center" wrapText="1"/>
    </xf>
    <xf numFmtId="2" fontId="35" fillId="3" borderId="1" xfId="1" applyNumberFormat="1" applyFont="1" applyFill="1" applyBorder="1" applyAlignment="1">
      <alignment horizontal="center" vertical="center"/>
    </xf>
    <xf numFmtId="1" fontId="45" fillId="0" borderId="1" xfId="0" applyNumberFormat="1" applyFont="1" applyBorder="1" applyAlignment="1">
      <alignment horizontal="center" vertical="center"/>
    </xf>
    <xf numFmtId="1" fontId="45" fillId="4" borderId="1" xfId="0" applyNumberFormat="1" applyFont="1" applyFill="1" applyBorder="1" applyAlignment="1">
      <alignment horizontal="center" vertical="center"/>
    </xf>
    <xf numFmtId="1" fontId="45" fillId="2" borderId="1" xfId="0" applyNumberFormat="1" applyFont="1" applyFill="1" applyBorder="1" applyAlignment="1">
      <alignment horizontal="center" vertical="center"/>
    </xf>
    <xf numFmtId="14" fontId="17" fillId="2" borderId="1" xfId="0" applyNumberFormat="1" applyFont="1" applyFill="1" applyBorder="1" applyAlignment="1">
      <alignment horizontal="center" wrapText="1"/>
    </xf>
    <xf numFmtId="0" fontId="17" fillId="2" borderId="1" xfId="0" applyFont="1" applyFill="1" applyBorder="1" applyAlignment="1">
      <alignment horizontal="center" wrapText="1"/>
    </xf>
    <xf numFmtId="0" fontId="4" fillId="2" borderId="14" xfId="1" applyFont="1" applyFill="1" applyBorder="1" applyAlignment="1">
      <alignment horizontal="center" vertical="center" wrapText="1"/>
    </xf>
    <xf numFmtId="0" fontId="4" fillId="2" borderId="15" xfId="1" applyFont="1" applyFill="1" applyBorder="1" applyAlignment="1">
      <alignment horizontal="center" vertical="center" wrapText="1"/>
    </xf>
    <xf numFmtId="1" fontId="39" fillId="2" borderId="1" xfId="0" applyNumberFormat="1" applyFont="1" applyFill="1" applyBorder="1" applyAlignment="1">
      <alignment horizontal="center" vertical="center"/>
    </xf>
    <xf numFmtId="0" fontId="4" fillId="2" borderId="16" xfId="1" applyFont="1" applyFill="1" applyBorder="1" applyAlignment="1">
      <alignment horizontal="center" vertical="center" wrapText="1"/>
    </xf>
    <xf numFmtId="0" fontId="4" fillId="2" borderId="9" xfId="1" applyFont="1" applyFill="1" applyBorder="1" applyAlignment="1">
      <alignment horizontal="center" vertical="center" wrapText="1"/>
    </xf>
    <xf numFmtId="0" fontId="4" fillId="2" borderId="10" xfId="1" applyFont="1" applyFill="1" applyBorder="1" applyAlignment="1">
      <alignment horizontal="center" vertical="center" wrapText="1"/>
    </xf>
    <xf numFmtId="0" fontId="4" fillId="2" borderId="13" xfId="1" applyFont="1" applyFill="1" applyBorder="1" applyAlignment="1">
      <alignment horizontal="center" vertical="center" wrapText="1"/>
    </xf>
    <xf numFmtId="1" fontId="37" fillId="2" borderId="1" xfId="0" applyNumberFormat="1" applyFont="1" applyFill="1" applyBorder="1" applyAlignment="1">
      <alignment horizontal="center" vertical="center" wrapText="1"/>
    </xf>
    <xf numFmtId="0" fontId="37" fillId="2" borderId="1" xfId="0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center" vertical="center"/>
    </xf>
    <xf numFmtId="0" fontId="17" fillId="2" borderId="4" xfId="0" applyFont="1" applyFill="1" applyBorder="1" applyAlignment="1">
      <alignment horizontal="center" vertical="center"/>
    </xf>
    <xf numFmtId="0" fontId="37" fillId="2" borderId="2" xfId="0" applyFont="1" applyFill="1" applyBorder="1" applyAlignment="1">
      <alignment horizontal="center" vertical="center" wrapText="1"/>
    </xf>
    <xf numFmtId="0" fontId="37" fillId="2" borderId="3" xfId="0" applyFont="1" applyFill="1" applyBorder="1" applyAlignment="1">
      <alignment horizontal="center" vertical="center" wrapText="1"/>
    </xf>
    <xf numFmtId="0" fontId="37" fillId="2" borderId="4" xfId="0" applyFont="1" applyFill="1" applyBorder="1" applyAlignment="1">
      <alignment horizontal="center" vertical="center" wrapText="1"/>
    </xf>
    <xf numFmtId="1" fontId="37" fillId="3" borderId="1" xfId="0" applyNumberFormat="1" applyFont="1" applyFill="1" applyBorder="1" applyAlignment="1">
      <alignment horizontal="center" vertical="center"/>
    </xf>
    <xf numFmtId="0" fontId="37" fillId="3" borderId="1" xfId="0" applyFont="1" applyFill="1" applyBorder="1" applyAlignment="1">
      <alignment horizontal="center" vertical="center"/>
    </xf>
    <xf numFmtId="0" fontId="37" fillId="0" borderId="2" xfId="0" applyFont="1" applyBorder="1" applyAlignment="1">
      <alignment horizontal="center" vertical="center" wrapText="1"/>
    </xf>
    <xf numFmtId="0" fontId="37" fillId="0" borderId="4" xfId="0" applyFont="1" applyBorder="1" applyAlignment="1">
      <alignment horizontal="center" vertical="center" wrapText="1"/>
    </xf>
    <xf numFmtId="2" fontId="35" fillId="3" borderId="1" xfId="0" applyNumberFormat="1" applyFont="1" applyFill="1" applyBorder="1" applyAlignment="1">
      <alignment horizontal="center" vertical="center"/>
    </xf>
    <xf numFmtId="1" fontId="38" fillId="2" borderId="1" xfId="0" applyNumberFormat="1" applyFont="1" applyFill="1" applyBorder="1" applyAlignment="1">
      <alignment horizontal="center" vertical="center"/>
    </xf>
    <xf numFmtId="0" fontId="38" fillId="0" borderId="1" xfId="0" applyFont="1" applyBorder="1" applyAlignment="1">
      <alignment horizontal="center" wrapText="1"/>
    </xf>
    <xf numFmtId="2" fontId="13" fillId="2" borderId="1" xfId="0" applyNumberFormat="1" applyFont="1" applyFill="1" applyBorder="1" applyAlignment="1">
      <alignment horizontal="center" vertical="center" wrapText="1"/>
    </xf>
    <xf numFmtId="0" fontId="38" fillId="2" borderId="1" xfId="0" applyFont="1" applyFill="1" applyBorder="1" applyAlignment="1">
      <alignment horizontal="center" vertical="center"/>
    </xf>
    <xf numFmtId="0" fontId="38" fillId="2" borderId="2" xfId="0" applyFont="1" applyFill="1" applyBorder="1" applyAlignment="1">
      <alignment horizontal="center" vertical="center"/>
    </xf>
    <xf numFmtId="0" fontId="38" fillId="2" borderId="3" xfId="0" applyFont="1" applyFill="1" applyBorder="1" applyAlignment="1">
      <alignment horizontal="center" vertical="center"/>
    </xf>
    <xf numFmtId="0" fontId="38" fillId="2" borderId="4" xfId="0" applyFont="1" applyFill="1" applyBorder="1" applyAlignment="1">
      <alignment horizontal="center" vertical="center"/>
    </xf>
    <xf numFmtId="1" fontId="0" fillId="0" borderId="8" xfId="0" applyNumberFormat="1" applyBorder="1" applyAlignment="1">
      <alignment horizontal="center" vertical="center"/>
    </xf>
    <xf numFmtId="1" fontId="17" fillId="2" borderId="0" xfId="0" applyNumberFormat="1" applyFont="1" applyFill="1" applyAlignment="1">
      <alignment horizontal="center" vertical="center"/>
    </xf>
    <xf numFmtId="1" fontId="0" fillId="0" borderId="7" xfId="0" applyNumberFormat="1" applyBorder="1" applyAlignment="1">
      <alignment horizontal="center" vertical="center"/>
    </xf>
    <xf numFmtId="1" fontId="0" fillId="0" borderId="6" xfId="0" applyNumberFormat="1" applyBorder="1" applyAlignment="1">
      <alignment horizontal="center" vertical="center"/>
    </xf>
    <xf numFmtId="0" fontId="46" fillId="2" borderId="1" xfId="0" applyFont="1" applyFill="1" applyBorder="1" applyAlignment="1">
      <alignment horizontal="center" vertical="center"/>
    </xf>
    <xf numFmtId="0" fontId="17" fillId="14" borderId="1" xfId="0" applyFont="1" applyFill="1" applyBorder="1" applyAlignment="1">
      <alignment horizontal="center" vertical="center"/>
    </xf>
    <xf numFmtId="2" fontId="0" fillId="0" borderId="1" xfId="0" applyNumberFormat="1" applyBorder="1" applyAlignment="1">
      <alignment horizontal="center" vertical="center"/>
    </xf>
    <xf numFmtId="2" fontId="0" fillId="0" borderId="0" xfId="0" applyNumberFormat="1" applyAlignment="1">
      <alignment horizontal="center" vertical="center"/>
    </xf>
    <xf numFmtId="0" fontId="47" fillId="0" borderId="1" xfId="0" applyFont="1" applyBorder="1" applyAlignment="1">
      <alignment horizontal="center" vertical="center" wrapText="1"/>
    </xf>
    <xf numFmtId="0" fontId="48" fillId="2" borderId="1" xfId="0" applyFont="1" applyFill="1" applyBorder="1" applyAlignment="1">
      <alignment horizontal="center"/>
    </xf>
    <xf numFmtId="0" fontId="48" fillId="2" borderId="17" xfId="0" applyFont="1" applyFill="1" applyBorder="1" applyAlignment="1">
      <alignment horizontal="center" vertical="center"/>
    </xf>
    <xf numFmtId="0" fontId="49" fillId="2" borderId="1" xfId="0" applyFont="1" applyFill="1" applyBorder="1" applyAlignment="1">
      <alignment horizontal="center" vertical="center"/>
    </xf>
    <xf numFmtId="0" fontId="50" fillId="0" borderId="1" xfId="0" applyFont="1" applyBorder="1" applyAlignment="1">
      <alignment horizontal="center" vertical="center"/>
    </xf>
    <xf numFmtId="1" fontId="0" fillId="0" borderId="8" xfId="0" applyNumberFormat="1" applyBorder="1" applyAlignment="1">
      <alignment vertical="center"/>
    </xf>
    <xf numFmtId="1" fontId="0" fillId="0" borderId="6" xfId="0" applyNumberFormat="1" applyBorder="1" applyAlignment="1">
      <alignment vertical="center"/>
    </xf>
    <xf numFmtId="0" fontId="48" fillId="2" borderId="1" xfId="0" applyFont="1" applyFill="1" applyBorder="1" applyAlignment="1">
      <alignment horizontal="center" vertical="center" wrapText="1"/>
    </xf>
    <xf numFmtId="0" fontId="46" fillId="2" borderId="1" xfId="0" applyFont="1" applyFill="1" applyBorder="1" applyAlignment="1">
      <alignment horizontal="center" vertical="center" wrapText="1"/>
    </xf>
    <xf numFmtId="0" fontId="18" fillId="2" borderId="1" xfId="0" applyFont="1" applyFill="1" applyBorder="1" applyAlignment="1">
      <alignment horizontal="center" vertical="center"/>
    </xf>
    <xf numFmtId="1" fontId="17" fillId="15" borderId="1" xfId="0" applyNumberFormat="1" applyFont="1" applyFill="1" applyBorder="1" applyAlignment="1">
      <alignment horizontal="center" vertical="center"/>
    </xf>
    <xf numFmtId="1" fontId="0" fillId="2" borderId="8" xfId="0" applyNumberFormat="1" applyFill="1" applyBorder="1" applyAlignment="1">
      <alignment horizontal="center" vertical="center"/>
    </xf>
    <xf numFmtId="1" fontId="0" fillId="2" borderId="7" xfId="0" applyNumberFormat="1" applyFill="1" applyBorder="1" applyAlignment="1">
      <alignment horizontal="center" vertical="center"/>
    </xf>
    <xf numFmtId="1" fontId="0" fillId="2" borderId="6" xfId="0" applyNumberFormat="1" applyFill="1" applyBorder="1" applyAlignment="1">
      <alignment horizontal="center" vertical="center"/>
    </xf>
    <xf numFmtId="0" fontId="37" fillId="4" borderId="1" xfId="2" applyFont="1" applyFill="1" applyBorder="1" applyAlignment="1">
      <alignment horizontal="center" vertical="center" wrapText="1"/>
    </xf>
    <xf numFmtId="0" fontId="7" fillId="3" borderId="1" xfId="2" applyFill="1" applyBorder="1" applyAlignment="1">
      <alignment horizontal="center" vertical="center" wrapText="1"/>
    </xf>
    <xf numFmtId="14" fontId="7" fillId="3" borderId="1" xfId="3" applyNumberFormat="1" applyFill="1" applyBorder="1" applyAlignment="1">
      <alignment horizontal="center" vertical="center" wrapText="1"/>
    </xf>
    <xf numFmtId="0" fontId="7" fillId="3" borderId="1" xfId="3" applyFill="1" applyBorder="1" applyAlignment="1">
      <alignment horizontal="center" vertical="center" wrapText="1"/>
    </xf>
    <xf numFmtId="165" fontId="7" fillId="3" borderId="1" xfId="3" applyNumberFormat="1" applyFill="1" applyBorder="1" applyAlignment="1">
      <alignment horizontal="center" vertical="center" wrapText="1"/>
    </xf>
    <xf numFmtId="2" fontId="7" fillId="3" borderId="1" xfId="3" applyNumberFormat="1" applyFill="1" applyBorder="1" applyAlignment="1">
      <alignment horizontal="center" vertical="center" wrapText="1"/>
    </xf>
    <xf numFmtId="0" fontId="25" fillId="3" borderId="1" xfId="0" applyFont="1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0" fontId="51" fillId="0" borderId="0" xfId="0" applyFont="1" applyAlignment="1">
      <alignment horizontal="center" vertical="center"/>
    </xf>
  </cellXfs>
  <cellStyles count="5">
    <cellStyle name="Normal" xfId="0" builtinId="0"/>
    <cellStyle name="Normal 160" xfId="2" xr:uid="{02905BBD-7BDA-4438-BCA5-D7BE732C8449}"/>
    <cellStyle name="Normal 2" xfId="4" xr:uid="{AD7443B5-2ECA-4602-994D-8F9930FBA79D}"/>
    <cellStyle name="Normal 200 2" xfId="1" xr:uid="{8B6C4483-D93B-4E80-A6BE-2D145702DE27}"/>
    <cellStyle name="Normal 207 2" xfId="3" xr:uid="{FB3B688B-0299-4B6A-80D0-75F467CBE639}"/>
  </cellStyles>
  <dxfs count="1604"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34"/>
        </patternFill>
      </fill>
    </dxf>
    <dxf>
      <fill>
        <patternFill patternType="solid"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  <dxf>
      <fill>
        <patternFill>
          <bgColor indexed="10"/>
        </patternFill>
      </fill>
    </dxf>
    <dxf>
      <fill>
        <patternFill>
          <bgColor indexed="34"/>
        </patternFill>
      </fill>
    </dxf>
    <dxf>
      <fill>
        <patternFill>
          <bgColor indexed="11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externalLink" Target="externalLinks/externalLink1.xml"/><Relationship Id="rId18" Type="http://schemas.openxmlformats.org/officeDocument/2006/relationships/externalLink" Target="externalLinks/externalLink6.xml"/><Relationship Id="rId26" Type="http://schemas.openxmlformats.org/officeDocument/2006/relationships/externalLink" Target="externalLinks/externalLink14.xml"/><Relationship Id="rId39" Type="http://schemas.openxmlformats.org/officeDocument/2006/relationships/externalLink" Target="externalLinks/externalLink27.xml"/><Relationship Id="rId21" Type="http://schemas.openxmlformats.org/officeDocument/2006/relationships/externalLink" Target="externalLinks/externalLink9.xml"/><Relationship Id="rId34" Type="http://schemas.openxmlformats.org/officeDocument/2006/relationships/externalLink" Target="externalLinks/externalLink22.xml"/><Relationship Id="rId42" Type="http://schemas.openxmlformats.org/officeDocument/2006/relationships/externalLink" Target="externalLinks/externalLink30.xml"/><Relationship Id="rId47" Type="http://schemas.openxmlformats.org/officeDocument/2006/relationships/styles" Target="styles.xml"/><Relationship Id="rId50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4.xml"/><Relationship Id="rId29" Type="http://schemas.openxmlformats.org/officeDocument/2006/relationships/externalLink" Target="externalLinks/externalLink17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12.xml"/><Relationship Id="rId32" Type="http://schemas.openxmlformats.org/officeDocument/2006/relationships/externalLink" Target="externalLinks/externalLink20.xml"/><Relationship Id="rId37" Type="http://schemas.openxmlformats.org/officeDocument/2006/relationships/externalLink" Target="externalLinks/externalLink25.xml"/><Relationship Id="rId40" Type="http://schemas.openxmlformats.org/officeDocument/2006/relationships/externalLink" Target="externalLinks/externalLink28.xml"/><Relationship Id="rId45" Type="http://schemas.openxmlformats.org/officeDocument/2006/relationships/externalLink" Target="externalLinks/externalLink33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3.xml"/><Relationship Id="rId23" Type="http://schemas.openxmlformats.org/officeDocument/2006/relationships/externalLink" Target="externalLinks/externalLink11.xml"/><Relationship Id="rId28" Type="http://schemas.openxmlformats.org/officeDocument/2006/relationships/externalLink" Target="externalLinks/externalLink16.xml"/><Relationship Id="rId36" Type="http://schemas.openxmlformats.org/officeDocument/2006/relationships/externalLink" Target="externalLinks/externalLink24.xml"/><Relationship Id="rId49" Type="http://schemas.openxmlformats.org/officeDocument/2006/relationships/sheetMetadata" Target="metadata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7.xml"/><Relationship Id="rId31" Type="http://schemas.openxmlformats.org/officeDocument/2006/relationships/externalLink" Target="externalLinks/externalLink19.xml"/><Relationship Id="rId44" Type="http://schemas.openxmlformats.org/officeDocument/2006/relationships/externalLink" Target="externalLinks/externalLink3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2.xml"/><Relationship Id="rId22" Type="http://schemas.openxmlformats.org/officeDocument/2006/relationships/externalLink" Target="externalLinks/externalLink10.xml"/><Relationship Id="rId27" Type="http://schemas.openxmlformats.org/officeDocument/2006/relationships/externalLink" Target="externalLinks/externalLink15.xml"/><Relationship Id="rId30" Type="http://schemas.openxmlformats.org/officeDocument/2006/relationships/externalLink" Target="externalLinks/externalLink18.xml"/><Relationship Id="rId35" Type="http://schemas.openxmlformats.org/officeDocument/2006/relationships/externalLink" Target="externalLinks/externalLink23.xml"/><Relationship Id="rId43" Type="http://schemas.openxmlformats.org/officeDocument/2006/relationships/externalLink" Target="externalLinks/externalLink31.xml"/><Relationship Id="rId48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5.xml"/><Relationship Id="rId25" Type="http://schemas.openxmlformats.org/officeDocument/2006/relationships/externalLink" Target="externalLinks/externalLink13.xml"/><Relationship Id="rId33" Type="http://schemas.openxmlformats.org/officeDocument/2006/relationships/externalLink" Target="externalLinks/externalLink21.xml"/><Relationship Id="rId38" Type="http://schemas.openxmlformats.org/officeDocument/2006/relationships/externalLink" Target="externalLinks/externalLink26.xml"/><Relationship Id="rId46" Type="http://schemas.openxmlformats.org/officeDocument/2006/relationships/theme" Target="theme/theme1.xml"/><Relationship Id="rId20" Type="http://schemas.openxmlformats.org/officeDocument/2006/relationships/externalLink" Target="externalLinks/externalLink8.xml"/><Relationship Id="rId41" Type="http://schemas.openxmlformats.org/officeDocument/2006/relationships/externalLink" Target="externalLinks/externalLink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emf"/><Relationship Id="rId18" Type="http://schemas.openxmlformats.org/officeDocument/2006/relationships/image" Target="../media/image20.emf"/><Relationship Id="rId26" Type="http://schemas.openxmlformats.org/officeDocument/2006/relationships/image" Target="../media/image28.emf"/><Relationship Id="rId39" Type="http://schemas.openxmlformats.org/officeDocument/2006/relationships/image" Target="../media/image41.emf"/><Relationship Id="rId21" Type="http://schemas.openxmlformats.org/officeDocument/2006/relationships/image" Target="../media/image23.emf"/><Relationship Id="rId34" Type="http://schemas.openxmlformats.org/officeDocument/2006/relationships/image" Target="../media/image36.emf"/><Relationship Id="rId42" Type="http://schemas.openxmlformats.org/officeDocument/2006/relationships/image" Target="../media/image44.emf"/><Relationship Id="rId47" Type="http://schemas.openxmlformats.org/officeDocument/2006/relationships/image" Target="../media/image49.emf"/><Relationship Id="rId50" Type="http://schemas.openxmlformats.org/officeDocument/2006/relationships/image" Target="../media/image52.emf"/><Relationship Id="rId55" Type="http://schemas.openxmlformats.org/officeDocument/2006/relationships/image" Target="../media/image57.emf"/><Relationship Id="rId7" Type="http://schemas.openxmlformats.org/officeDocument/2006/relationships/image" Target="../media/image9.emf"/><Relationship Id="rId2" Type="http://schemas.openxmlformats.org/officeDocument/2006/relationships/image" Target="../media/image4.emf"/><Relationship Id="rId16" Type="http://schemas.openxmlformats.org/officeDocument/2006/relationships/image" Target="../media/image18.emf"/><Relationship Id="rId29" Type="http://schemas.openxmlformats.org/officeDocument/2006/relationships/image" Target="../media/image31.emf"/><Relationship Id="rId11" Type="http://schemas.openxmlformats.org/officeDocument/2006/relationships/image" Target="../media/image13.emf"/><Relationship Id="rId24" Type="http://schemas.openxmlformats.org/officeDocument/2006/relationships/image" Target="../media/image26.emf"/><Relationship Id="rId32" Type="http://schemas.openxmlformats.org/officeDocument/2006/relationships/image" Target="../media/image34.emf"/><Relationship Id="rId37" Type="http://schemas.openxmlformats.org/officeDocument/2006/relationships/image" Target="../media/image39.emf"/><Relationship Id="rId40" Type="http://schemas.openxmlformats.org/officeDocument/2006/relationships/image" Target="../media/image42.emf"/><Relationship Id="rId45" Type="http://schemas.openxmlformats.org/officeDocument/2006/relationships/image" Target="../media/image47.emf"/><Relationship Id="rId53" Type="http://schemas.openxmlformats.org/officeDocument/2006/relationships/image" Target="../media/image55.emf"/><Relationship Id="rId58" Type="http://schemas.openxmlformats.org/officeDocument/2006/relationships/image" Target="../media/image60.emf"/><Relationship Id="rId5" Type="http://schemas.openxmlformats.org/officeDocument/2006/relationships/image" Target="../media/image7.emf"/><Relationship Id="rId61" Type="http://schemas.openxmlformats.org/officeDocument/2006/relationships/image" Target="../media/image63.emf"/><Relationship Id="rId19" Type="http://schemas.openxmlformats.org/officeDocument/2006/relationships/image" Target="../media/image21.emf"/><Relationship Id="rId14" Type="http://schemas.openxmlformats.org/officeDocument/2006/relationships/image" Target="../media/image16.emf"/><Relationship Id="rId22" Type="http://schemas.openxmlformats.org/officeDocument/2006/relationships/image" Target="../media/image24.emf"/><Relationship Id="rId27" Type="http://schemas.openxmlformats.org/officeDocument/2006/relationships/image" Target="../media/image29.emf"/><Relationship Id="rId30" Type="http://schemas.openxmlformats.org/officeDocument/2006/relationships/image" Target="../media/image32.emf"/><Relationship Id="rId35" Type="http://schemas.openxmlformats.org/officeDocument/2006/relationships/image" Target="../media/image37.emf"/><Relationship Id="rId43" Type="http://schemas.openxmlformats.org/officeDocument/2006/relationships/image" Target="../media/image45.emf"/><Relationship Id="rId48" Type="http://schemas.openxmlformats.org/officeDocument/2006/relationships/image" Target="../media/image50.emf"/><Relationship Id="rId56" Type="http://schemas.openxmlformats.org/officeDocument/2006/relationships/image" Target="../media/image58.emf"/><Relationship Id="rId8" Type="http://schemas.openxmlformats.org/officeDocument/2006/relationships/image" Target="../media/image10.emf"/><Relationship Id="rId51" Type="http://schemas.openxmlformats.org/officeDocument/2006/relationships/image" Target="../media/image53.emf"/><Relationship Id="rId3" Type="http://schemas.openxmlformats.org/officeDocument/2006/relationships/image" Target="../media/image5.emf"/><Relationship Id="rId12" Type="http://schemas.openxmlformats.org/officeDocument/2006/relationships/image" Target="../media/image14.emf"/><Relationship Id="rId17" Type="http://schemas.openxmlformats.org/officeDocument/2006/relationships/image" Target="../media/image19.emf"/><Relationship Id="rId25" Type="http://schemas.openxmlformats.org/officeDocument/2006/relationships/image" Target="../media/image27.emf"/><Relationship Id="rId33" Type="http://schemas.openxmlformats.org/officeDocument/2006/relationships/image" Target="../media/image35.emf"/><Relationship Id="rId38" Type="http://schemas.openxmlformats.org/officeDocument/2006/relationships/image" Target="../media/image40.emf"/><Relationship Id="rId46" Type="http://schemas.openxmlformats.org/officeDocument/2006/relationships/image" Target="../media/image48.emf"/><Relationship Id="rId59" Type="http://schemas.openxmlformats.org/officeDocument/2006/relationships/image" Target="../media/image61.emf"/><Relationship Id="rId20" Type="http://schemas.openxmlformats.org/officeDocument/2006/relationships/image" Target="../media/image22.emf"/><Relationship Id="rId41" Type="http://schemas.openxmlformats.org/officeDocument/2006/relationships/image" Target="../media/image43.emf"/><Relationship Id="rId54" Type="http://schemas.openxmlformats.org/officeDocument/2006/relationships/image" Target="../media/image56.emf"/><Relationship Id="rId62" Type="http://schemas.openxmlformats.org/officeDocument/2006/relationships/image" Target="../media/image64.emf"/><Relationship Id="rId1" Type="http://schemas.openxmlformats.org/officeDocument/2006/relationships/image" Target="../media/image3.emf"/><Relationship Id="rId6" Type="http://schemas.openxmlformats.org/officeDocument/2006/relationships/image" Target="../media/image8.emf"/><Relationship Id="rId15" Type="http://schemas.openxmlformats.org/officeDocument/2006/relationships/image" Target="../media/image17.emf"/><Relationship Id="rId23" Type="http://schemas.openxmlformats.org/officeDocument/2006/relationships/image" Target="../media/image25.emf"/><Relationship Id="rId28" Type="http://schemas.openxmlformats.org/officeDocument/2006/relationships/image" Target="../media/image30.emf"/><Relationship Id="rId36" Type="http://schemas.openxmlformats.org/officeDocument/2006/relationships/image" Target="../media/image38.emf"/><Relationship Id="rId49" Type="http://schemas.openxmlformats.org/officeDocument/2006/relationships/image" Target="../media/image51.emf"/><Relationship Id="rId57" Type="http://schemas.openxmlformats.org/officeDocument/2006/relationships/image" Target="../media/image59.emf"/><Relationship Id="rId10" Type="http://schemas.openxmlformats.org/officeDocument/2006/relationships/image" Target="../media/image12.emf"/><Relationship Id="rId31" Type="http://schemas.openxmlformats.org/officeDocument/2006/relationships/image" Target="../media/image33.emf"/><Relationship Id="rId44" Type="http://schemas.openxmlformats.org/officeDocument/2006/relationships/image" Target="../media/image46.emf"/><Relationship Id="rId52" Type="http://schemas.openxmlformats.org/officeDocument/2006/relationships/image" Target="../media/image54.emf"/><Relationship Id="rId60" Type="http://schemas.openxmlformats.org/officeDocument/2006/relationships/image" Target="../media/image62.emf"/><Relationship Id="rId4" Type="http://schemas.openxmlformats.org/officeDocument/2006/relationships/image" Target="../media/image6.emf"/><Relationship Id="rId9" Type="http://schemas.openxmlformats.org/officeDocument/2006/relationships/image" Target="../media/image1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19050</xdr:colOff>
          <xdr:row>18</xdr:row>
          <xdr:rowOff>0</xdr:rowOff>
        </xdr:from>
        <xdr:ext cx="781050" cy="466725"/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42A8536F-9054-4427-8904-46C2371FA3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34</xdr:row>
          <xdr:rowOff>38100</xdr:rowOff>
        </xdr:from>
        <xdr:ext cx="819150" cy="371475"/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FF8377DB-ADAD-4BD6-BBE1-BF74A50490C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10</xdr:col>
          <xdr:colOff>695325</xdr:colOff>
          <xdr:row>35</xdr:row>
          <xdr:rowOff>0</xdr:rowOff>
        </xdr:from>
        <xdr:ext cx="828675" cy="428625"/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4E61526F-17CC-4CAA-94E7-6D531C745D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36</xdr:row>
          <xdr:rowOff>0</xdr:rowOff>
        </xdr:from>
        <xdr:ext cx="800100" cy="447675"/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601AD75C-D069-4754-A411-7A91CD18A88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39</xdr:row>
          <xdr:rowOff>0</xdr:rowOff>
        </xdr:from>
        <xdr:ext cx="800100" cy="457200"/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62940FF4-6604-4A39-AD93-8068D07CED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39</xdr:row>
          <xdr:rowOff>457200</xdr:rowOff>
        </xdr:from>
        <xdr:ext cx="819150" cy="447675"/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  <a:ext uri="{FF2B5EF4-FFF2-40B4-BE49-F238E27FC236}">
                  <a16:creationId xmlns:a16="http://schemas.microsoft.com/office/drawing/2014/main" id="{08125BFD-6448-4693-A0C7-BC3AB99168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41</xdr:row>
          <xdr:rowOff>0</xdr:rowOff>
        </xdr:from>
        <xdr:ext cx="771525" cy="428625"/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:a16="http://schemas.microsoft.com/office/drawing/2014/main" id="{43E4E44C-891A-492B-AC1C-BEB3FE6D83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42</xdr:row>
          <xdr:rowOff>0</xdr:rowOff>
        </xdr:from>
        <xdr:ext cx="800100" cy="438150"/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26D27F67-C4B7-4B8F-9ED5-60A7D3239F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43</xdr:row>
          <xdr:rowOff>0</xdr:rowOff>
        </xdr:from>
        <xdr:ext cx="790575" cy="419100"/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7061BC17-5296-4924-8E19-778C679FBE5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44</xdr:row>
          <xdr:rowOff>0</xdr:rowOff>
        </xdr:from>
        <xdr:ext cx="819150" cy="409575"/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:a16="http://schemas.microsoft.com/office/drawing/2014/main" id="{2FCF4C78-3B24-438E-965A-086D4F87BC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46</xdr:row>
          <xdr:rowOff>457200</xdr:rowOff>
        </xdr:from>
        <xdr:ext cx="800100" cy="466725"/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  <a:ext uri="{FF2B5EF4-FFF2-40B4-BE49-F238E27FC236}">
                  <a16:creationId xmlns:a16="http://schemas.microsoft.com/office/drawing/2014/main" id="{A5C61CAD-5BB3-4202-AD47-C6A6494B05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51</xdr:row>
          <xdr:rowOff>0</xdr:rowOff>
        </xdr:from>
        <xdr:ext cx="800100" cy="400050"/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:a16="http://schemas.microsoft.com/office/drawing/2014/main" id="{A925D454-0BD6-4B63-A963-B76B2DAAF28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52</xdr:row>
          <xdr:rowOff>0</xdr:rowOff>
        </xdr:from>
        <xdr:ext cx="771525" cy="428625"/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7D1CA281-D94C-490E-9F85-02F046E545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53</xdr:row>
          <xdr:rowOff>0</xdr:rowOff>
        </xdr:from>
        <xdr:ext cx="800100" cy="447675"/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  <a:ext uri="{FF2B5EF4-FFF2-40B4-BE49-F238E27FC236}">
                  <a16:creationId xmlns:a16="http://schemas.microsoft.com/office/drawing/2014/main" id="{8BECA384-FEC8-4866-8CE8-CC92E0BEB2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54</xdr:row>
          <xdr:rowOff>0</xdr:rowOff>
        </xdr:from>
        <xdr:ext cx="809625" cy="419100"/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569564E4-F8EA-4F5F-BECE-A331F563DD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9</xdr:row>
          <xdr:rowOff>19050</xdr:rowOff>
        </xdr:from>
        <xdr:ext cx="742950" cy="2266950"/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62030F8E-3059-4584-9983-7ED451B993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14</xdr:row>
          <xdr:rowOff>0</xdr:rowOff>
        </xdr:from>
        <xdr:ext cx="762000" cy="1809750"/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1876517A-CB6E-4918-B876-4FFA638984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19050</xdr:colOff>
          <xdr:row>18</xdr:row>
          <xdr:rowOff>9525</xdr:rowOff>
        </xdr:from>
        <xdr:ext cx="771525" cy="3171825"/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92C5AC30-F731-49CE-8A4F-7B48EB83ED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25</xdr:row>
          <xdr:rowOff>0</xdr:rowOff>
        </xdr:from>
        <xdr:ext cx="771525" cy="895350"/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9D20C439-B3DB-4104-9F0B-31700D60B7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27</xdr:row>
          <xdr:rowOff>0</xdr:rowOff>
        </xdr:from>
        <xdr:ext cx="742950" cy="3200400"/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  <a:ext uri="{FF2B5EF4-FFF2-40B4-BE49-F238E27FC236}">
                  <a16:creationId xmlns:a16="http://schemas.microsoft.com/office/drawing/2014/main" id="{181B727A-EF2A-4D9B-B94B-0E692A4D61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33</xdr:row>
          <xdr:rowOff>457200</xdr:rowOff>
        </xdr:from>
        <xdr:ext cx="752475" cy="2276475"/>
        <xdr:sp macro="" textlink="">
          <xdr:nvSpPr>
            <xdr:cNvPr id="1045" name="Object 21" hidden="1">
              <a:extLst>
                <a:ext uri="{63B3BB69-23CF-44E3-9099-C40C66FF867C}">
                  <a14:compatExt spid="_x0000_s1045"/>
                </a:ext>
                <a:ext uri="{FF2B5EF4-FFF2-40B4-BE49-F238E27FC236}">
                  <a16:creationId xmlns:a16="http://schemas.microsoft.com/office/drawing/2014/main" id="{C66ECEBD-2F00-47CB-8DE0-112CD2B454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19050</xdr:colOff>
          <xdr:row>39</xdr:row>
          <xdr:rowOff>19050</xdr:rowOff>
        </xdr:from>
        <xdr:ext cx="771525" cy="3162300"/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  <a:ext uri="{FF2B5EF4-FFF2-40B4-BE49-F238E27FC236}">
                  <a16:creationId xmlns:a16="http://schemas.microsoft.com/office/drawing/2014/main" id="{1717B4C4-F438-4120-B590-257D2030201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45</xdr:row>
          <xdr:rowOff>457200</xdr:rowOff>
        </xdr:from>
        <xdr:ext cx="742950" cy="904875"/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A67605C5-5120-4BF9-B1E9-D2E53617E5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47</xdr:row>
          <xdr:rowOff>457200</xdr:rowOff>
        </xdr:from>
        <xdr:ext cx="742950" cy="2733675"/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B0D4D5FC-20C8-4C27-9EAA-0CBDA2051A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54</xdr:row>
          <xdr:rowOff>0</xdr:rowOff>
        </xdr:from>
        <xdr:ext cx="752475" cy="933450"/>
        <xdr:sp macro="" textlink="">
          <xdr:nvSpPr>
            <xdr:cNvPr id="1049" name="Object 25" hidden="1">
              <a:extLst>
                <a:ext uri="{63B3BB69-23CF-44E3-9099-C40C66FF867C}">
                  <a14:compatExt spid="_x0000_s1049"/>
                </a:ext>
                <a:ext uri="{FF2B5EF4-FFF2-40B4-BE49-F238E27FC236}">
                  <a16:creationId xmlns:a16="http://schemas.microsoft.com/office/drawing/2014/main" id="{8B49D6F7-4A87-4248-9F48-943C7BABE29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45</xdr:row>
          <xdr:rowOff>0</xdr:rowOff>
        </xdr:from>
        <xdr:ext cx="800100" cy="457200"/>
        <xdr:sp macro="" textlink="">
          <xdr:nvSpPr>
            <xdr:cNvPr id="1050" name="Object 26" hidden="1">
              <a:extLst>
                <a:ext uri="{63B3BB69-23CF-44E3-9099-C40C66FF867C}">
                  <a14:compatExt spid="_x0000_s1050"/>
                </a:ext>
                <a:ext uri="{FF2B5EF4-FFF2-40B4-BE49-F238E27FC236}">
                  <a16:creationId xmlns:a16="http://schemas.microsoft.com/office/drawing/2014/main" id="{88CA3044-C8A6-405F-B56C-FE961A2081A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46</xdr:row>
          <xdr:rowOff>0</xdr:rowOff>
        </xdr:from>
        <xdr:ext cx="771525" cy="428625"/>
        <xdr:sp macro="" textlink="">
          <xdr:nvSpPr>
            <xdr:cNvPr id="1051" name="Object 27" hidden="1">
              <a:extLst>
                <a:ext uri="{63B3BB69-23CF-44E3-9099-C40C66FF867C}">
                  <a14:compatExt spid="_x0000_s1051"/>
                </a:ext>
                <a:ext uri="{FF2B5EF4-FFF2-40B4-BE49-F238E27FC236}">
                  <a16:creationId xmlns:a16="http://schemas.microsoft.com/office/drawing/2014/main" id="{B0C29918-B097-4AA9-8A1E-1939C9C893D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48</xdr:row>
          <xdr:rowOff>0</xdr:rowOff>
        </xdr:from>
        <xdr:ext cx="790575" cy="466725"/>
        <xdr:sp macro="" textlink="">
          <xdr:nvSpPr>
            <xdr:cNvPr id="1052" name="Object 28" hidden="1">
              <a:extLst>
                <a:ext uri="{63B3BB69-23CF-44E3-9099-C40C66FF867C}">
                  <a14:compatExt spid="_x0000_s1052"/>
                </a:ext>
                <a:ext uri="{FF2B5EF4-FFF2-40B4-BE49-F238E27FC236}">
                  <a16:creationId xmlns:a16="http://schemas.microsoft.com/office/drawing/2014/main" id="{4C904252-C255-484C-B602-8D477B3331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49</xdr:row>
          <xdr:rowOff>0</xdr:rowOff>
        </xdr:from>
        <xdr:ext cx="800100" cy="438150"/>
        <xdr:sp macro="" textlink="">
          <xdr:nvSpPr>
            <xdr:cNvPr id="1053" name="Object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:a16="http://schemas.microsoft.com/office/drawing/2014/main" id="{A6C98FCA-64F6-48CA-90D8-3BE74C825C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0</xdr:colOff>
          <xdr:row>50</xdr:row>
          <xdr:rowOff>0</xdr:rowOff>
        </xdr:from>
        <xdr:ext cx="790575" cy="428625"/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B3D0815-5C16-47D5-9E02-98BC235FE5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10</xdr:col>
          <xdr:colOff>685800</xdr:colOff>
          <xdr:row>8</xdr:row>
          <xdr:rowOff>962025</xdr:rowOff>
        </xdr:from>
        <xdr:ext cx="828675" cy="4124325"/>
        <xdr:sp macro="" textlink="">
          <xdr:nvSpPr>
            <xdr:cNvPr id="1055" name="Object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:a16="http://schemas.microsoft.com/office/drawing/2014/main" id="{908A2425-CA1C-463B-8E7A-1CC8537923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9525</xdr:colOff>
          <xdr:row>5</xdr:row>
          <xdr:rowOff>0</xdr:rowOff>
        </xdr:from>
        <xdr:ext cx="704850" cy="1000125"/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855711FF-CAB8-4517-9AA7-5DD764BDB8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9525</xdr:colOff>
          <xdr:row>10</xdr:row>
          <xdr:rowOff>9525</xdr:rowOff>
        </xdr:from>
        <xdr:ext cx="714375" cy="1400175"/>
        <xdr:sp macro="" textlink="">
          <xdr:nvSpPr>
            <xdr:cNvPr id="2050" name="Object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67898224-6F15-4661-B452-6EDB13D2E1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9525</xdr:colOff>
          <xdr:row>16</xdr:row>
          <xdr:rowOff>200025</xdr:rowOff>
        </xdr:from>
        <xdr:ext cx="714375" cy="1209675"/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F1A524BF-F683-4B93-A254-4C3198DE66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0</xdr:colOff>
          <xdr:row>23</xdr:row>
          <xdr:rowOff>28575</xdr:rowOff>
        </xdr:from>
        <xdr:ext cx="723900" cy="1162050"/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1E9D0F7F-2820-400A-9E76-8A9601C6A0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0</xdr:colOff>
          <xdr:row>29</xdr:row>
          <xdr:rowOff>0</xdr:rowOff>
        </xdr:from>
        <xdr:ext cx="723900" cy="1390650"/>
        <xdr:sp macro="" textlink="">
          <xdr:nvSpPr>
            <xdr:cNvPr id="2053" name="Object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3F7133CB-DA4D-44A0-ABAD-1959EAB482B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9525</xdr:colOff>
          <xdr:row>36</xdr:row>
          <xdr:rowOff>0</xdr:rowOff>
        </xdr:from>
        <xdr:ext cx="704850" cy="1390650"/>
        <xdr:sp macro="" textlink="">
          <xdr:nvSpPr>
            <xdr:cNvPr id="2054" name="Object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1C79D5B2-7190-4451-984E-C4A87805849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9525</xdr:colOff>
          <xdr:row>43</xdr:row>
          <xdr:rowOff>0</xdr:rowOff>
        </xdr:from>
        <xdr:ext cx="723900" cy="1600200"/>
        <xdr:sp macro="" textlink="">
          <xdr:nvSpPr>
            <xdr:cNvPr id="2055" name="Object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134D5163-3BB5-4267-A65D-3D865A4BB67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0</xdr:colOff>
          <xdr:row>56</xdr:row>
          <xdr:rowOff>0</xdr:rowOff>
        </xdr:from>
        <xdr:ext cx="733425" cy="390525"/>
        <xdr:sp macro="" textlink="">
          <xdr:nvSpPr>
            <xdr:cNvPr id="2056" name="Object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4EFC4A5F-2AD7-4E93-BBB7-1937BB3459F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0</xdr:colOff>
          <xdr:row>50</xdr:row>
          <xdr:rowOff>200025</xdr:rowOff>
        </xdr:from>
        <xdr:ext cx="723900" cy="809625"/>
        <xdr:sp macro="" textlink="">
          <xdr:nvSpPr>
            <xdr:cNvPr id="2057" name="Object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7411AFB2-B27B-4A59-A396-4AF2355C36F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0</xdr:colOff>
          <xdr:row>60</xdr:row>
          <xdr:rowOff>200025</xdr:rowOff>
        </xdr:from>
        <xdr:ext cx="733425" cy="790575"/>
        <xdr:sp macro="" textlink="">
          <xdr:nvSpPr>
            <xdr:cNvPr id="2058" name="Object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C54FBFF1-4842-4201-8A11-7DA999ADE9E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13</xdr:col>
          <xdr:colOff>0</xdr:colOff>
          <xdr:row>58</xdr:row>
          <xdr:rowOff>0</xdr:rowOff>
        </xdr:from>
        <xdr:ext cx="714375" cy="590550"/>
        <xdr:sp macro="" textlink="">
          <xdr:nvSpPr>
            <xdr:cNvPr id="2059" name="Object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1C8A08E3-2FC0-4A05-981C-D7D4C7BE20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11</xdr:row>
          <xdr:rowOff>200025</xdr:rowOff>
        </xdr:from>
        <xdr:ext cx="600075" cy="190500"/>
        <xdr:sp macro="" textlink="">
          <xdr:nvSpPr>
            <xdr:cNvPr id="2060" name="Object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F5ECABBA-6D36-4039-9DDF-0273EFAD55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13</xdr:row>
          <xdr:rowOff>9525</xdr:rowOff>
        </xdr:from>
        <xdr:ext cx="590550" cy="200025"/>
        <xdr:sp macro="" textlink="">
          <xdr:nvSpPr>
            <xdr:cNvPr id="2061" name="Object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20C8A66A-596C-4230-A4AD-358A25694FB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25</xdr:row>
          <xdr:rowOff>0</xdr:rowOff>
        </xdr:from>
        <xdr:ext cx="600075" cy="209550"/>
        <xdr:sp macro="" textlink="">
          <xdr:nvSpPr>
            <xdr:cNvPr id="2062" name="Object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D79EDA36-87FF-4262-BA9F-A4B79006BD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41</xdr:row>
          <xdr:rowOff>200025</xdr:rowOff>
        </xdr:from>
        <xdr:ext cx="590550" cy="190500"/>
        <xdr:sp macro="" textlink="">
          <xdr:nvSpPr>
            <xdr:cNvPr id="2063" name="Object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F6CEDA0A-D2F3-41CE-A986-66F10AF12E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45</xdr:row>
          <xdr:rowOff>0</xdr:rowOff>
        </xdr:from>
        <xdr:ext cx="590550" cy="190500"/>
        <xdr:sp macro="" textlink="">
          <xdr:nvSpPr>
            <xdr:cNvPr id="2064" name="Object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6B6A32E9-BA3C-4B9A-AE31-73422C9AEC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47</xdr:row>
          <xdr:rowOff>0</xdr:rowOff>
        </xdr:from>
        <xdr:ext cx="600075" cy="190500"/>
        <xdr:sp macro="" textlink="">
          <xdr:nvSpPr>
            <xdr:cNvPr id="2065" name="Object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DFB2574A-0D59-4479-AB9E-EFC3A1E94A4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19050</xdr:colOff>
          <xdr:row>61</xdr:row>
          <xdr:rowOff>0</xdr:rowOff>
        </xdr:from>
        <xdr:ext cx="571500" cy="209550"/>
        <xdr:sp macro="" textlink="">
          <xdr:nvSpPr>
            <xdr:cNvPr id="2066" name="Object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15259E1F-443E-4FD5-A7C7-AF08F3D967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64</xdr:row>
          <xdr:rowOff>0</xdr:rowOff>
        </xdr:from>
        <xdr:ext cx="590550" cy="200025"/>
        <xdr:sp macro="" textlink="">
          <xdr:nvSpPr>
            <xdr:cNvPr id="2067" name="Object 19" hidden="1">
              <a:extLst>
                <a:ext uri="{63B3BB69-23CF-44E3-9099-C40C66FF867C}">
                  <a14:compatExt spid="_x0000_s2067"/>
                </a:ext>
                <a:ext uri="{FF2B5EF4-FFF2-40B4-BE49-F238E27FC236}">
                  <a16:creationId xmlns:a16="http://schemas.microsoft.com/office/drawing/2014/main" id="{A3989BEA-2486-4126-8D01-00B1B305DF7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7</xdr:row>
          <xdr:rowOff>9525</xdr:rowOff>
        </xdr:from>
        <xdr:ext cx="590550" cy="200025"/>
        <xdr:sp macro="" textlink="">
          <xdr:nvSpPr>
            <xdr:cNvPr id="2068" name="Object 20" hidden="1">
              <a:extLst>
                <a:ext uri="{63B3BB69-23CF-44E3-9099-C40C66FF867C}">
                  <a14:compatExt spid="_x0000_s2068"/>
                </a:ext>
                <a:ext uri="{FF2B5EF4-FFF2-40B4-BE49-F238E27FC236}">
                  <a16:creationId xmlns:a16="http://schemas.microsoft.com/office/drawing/2014/main" id="{18E17EFA-910F-4FF9-80AF-2D5061D9E06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9</xdr:row>
          <xdr:rowOff>0</xdr:rowOff>
        </xdr:from>
        <xdr:ext cx="590550" cy="200025"/>
        <xdr:sp macro="" textlink="">
          <xdr:nvSpPr>
            <xdr:cNvPr id="2069" name="Object 21" hidden="1">
              <a:extLst>
                <a:ext uri="{63B3BB69-23CF-44E3-9099-C40C66FF867C}">
                  <a14:compatExt spid="_x0000_s2069"/>
                </a:ext>
                <a:ext uri="{FF2B5EF4-FFF2-40B4-BE49-F238E27FC236}">
                  <a16:creationId xmlns:a16="http://schemas.microsoft.com/office/drawing/2014/main" id="{813B26A1-A3E2-4642-A8DD-72752798B2B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28</xdr:row>
          <xdr:rowOff>0</xdr:rowOff>
        </xdr:from>
        <xdr:ext cx="600075" cy="200025"/>
        <xdr:sp macro="" textlink="">
          <xdr:nvSpPr>
            <xdr:cNvPr id="2070" name="Object 22" hidden="1">
              <a:extLst>
                <a:ext uri="{63B3BB69-23CF-44E3-9099-C40C66FF867C}">
                  <a14:compatExt spid="_x0000_s2070"/>
                </a:ext>
                <a:ext uri="{FF2B5EF4-FFF2-40B4-BE49-F238E27FC236}">
                  <a16:creationId xmlns:a16="http://schemas.microsoft.com/office/drawing/2014/main" id="{54E9668F-CD89-4616-B1AC-354B0773EA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33</xdr:row>
          <xdr:rowOff>200025</xdr:rowOff>
        </xdr:from>
        <xdr:ext cx="590550" cy="209550"/>
        <xdr:sp macro="" textlink="">
          <xdr:nvSpPr>
            <xdr:cNvPr id="2071" name="Object 23" hidden="1">
              <a:extLst>
                <a:ext uri="{63B3BB69-23CF-44E3-9099-C40C66FF867C}">
                  <a14:compatExt spid="_x0000_s2071"/>
                </a:ext>
                <a:ext uri="{FF2B5EF4-FFF2-40B4-BE49-F238E27FC236}">
                  <a16:creationId xmlns:a16="http://schemas.microsoft.com/office/drawing/2014/main" id="{0F8E7342-5912-4C34-8B74-06EF585673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609600</xdr:colOff>
          <xdr:row>37</xdr:row>
          <xdr:rowOff>200025</xdr:rowOff>
        </xdr:from>
        <xdr:ext cx="600075" cy="200025"/>
        <xdr:sp macro="" textlink="">
          <xdr:nvSpPr>
            <xdr:cNvPr id="2072" name="Object 24" hidden="1">
              <a:extLst>
                <a:ext uri="{63B3BB69-23CF-44E3-9099-C40C66FF867C}">
                  <a14:compatExt spid="_x0000_s2072"/>
                </a:ext>
                <a:ext uri="{FF2B5EF4-FFF2-40B4-BE49-F238E27FC236}">
                  <a16:creationId xmlns:a16="http://schemas.microsoft.com/office/drawing/2014/main" id="{8B9C8B87-FFA5-4FBA-9169-F5D7983C1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19050</xdr:colOff>
          <xdr:row>41</xdr:row>
          <xdr:rowOff>0</xdr:rowOff>
        </xdr:from>
        <xdr:ext cx="571500" cy="180975"/>
        <xdr:sp macro="" textlink="">
          <xdr:nvSpPr>
            <xdr:cNvPr id="2073" name="Object 25" hidden="1">
              <a:extLst>
                <a:ext uri="{63B3BB69-23CF-44E3-9099-C40C66FF867C}">
                  <a14:compatExt spid="_x0000_s2073"/>
                </a:ext>
                <a:ext uri="{FF2B5EF4-FFF2-40B4-BE49-F238E27FC236}">
                  <a16:creationId xmlns:a16="http://schemas.microsoft.com/office/drawing/2014/main" id="{178643CE-FF93-4723-8171-F7257852B2D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54</xdr:row>
          <xdr:rowOff>9525</xdr:rowOff>
        </xdr:from>
        <xdr:ext cx="600075" cy="190500"/>
        <xdr:sp macro="" textlink="">
          <xdr:nvSpPr>
            <xdr:cNvPr id="2074" name="Object 26" hidden="1">
              <a:extLst>
                <a:ext uri="{63B3BB69-23CF-44E3-9099-C40C66FF867C}">
                  <a14:compatExt spid="_x0000_s2074"/>
                </a:ext>
                <a:ext uri="{FF2B5EF4-FFF2-40B4-BE49-F238E27FC236}">
                  <a16:creationId xmlns:a16="http://schemas.microsoft.com/office/drawing/2014/main" id="{E533119C-F02A-4ED9-9E0B-BCC3512A90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62</xdr:row>
          <xdr:rowOff>0</xdr:rowOff>
        </xdr:from>
        <xdr:ext cx="600075" cy="209550"/>
        <xdr:sp macro="" textlink="">
          <xdr:nvSpPr>
            <xdr:cNvPr id="2075" name="Object 27" hidden="1">
              <a:extLst>
                <a:ext uri="{63B3BB69-23CF-44E3-9099-C40C66FF867C}">
                  <a14:compatExt spid="_x0000_s2075"/>
                </a:ext>
                <a:ext uri="{FF2B5EF4-FFF2-40B4-BE49-F238E27FC236}">
                  <a16:creationId xmlns:a16="http://schemas.microsoft.com/office/drawing/2014/main" id="{B2225B99-EAC1-4ABA-8172-DF852FE901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6</xdr:row>
          <xdr:rowOff>9525</xdr:rowOff>
        </xdr:from>
        <xdr:ext cx="600075" cy="190500"/>
        <xdr:sp macro="" textlink="">
          <xdr:nvSpPr>
            <xdr:cNvPr id="2076" name="Object 28" hidden="1">
              <a:extLst>
                <a:ext uri="{63B3BB69-23CF-44E3-9099-C40C66FF867C}">
                  <a14:compatExt spid="_x0000_s2076"/>
                </a:ext>
                <a:ext uri="{FF2B5EF4-FFF2-40B4-BE49-F238E27FC236}">
                  <a16:creationId xmlns:a16="http://schemas.microsoft.com/office/drawing/2014/main" id="{E9BEFE92-5395-41B9-B609-263685E588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8</xdr:row>
          <xdr:rowOff>19050</xdr:rowOff>
        </xdr:from>
        <xdr:ext cx="600075" cy="180975"/>
        <xdr:sp macro="" textlink="">
          <xdr:nvSpPr>
            <xdr:cNvPr id="2077" name="Object 29" hidden="1">
              <a:extLst>
                <a:ext uri="{63B3BB69-23CF-44E3-9099-C40C66FF867C}">
                  <a14:compatExt spid="_x0000_s2077"/>
                </a:ext>
                <a:ext uri="{FF2B5EF4-FFF2-40B4-BE49-F238E27FC236}">
                  <a16:creationId xmlns:a16="http://schemas.microsoft.com/office/drawing/2014/main" id="{442592EE-4D37-4E18-AE86-4FF4697A73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19050</xdr:colOff>
          <xdr:row>11</xdr:row>
          <xdr:rowOff>0</xdr:rowOff>
        </xdr:from>
        <xdr:ext cx="571500" cy="190500"/>
        <xdr:sp macro="" textlink="">
          <xdr:nvSpPr>
            <xdr:cNvPr id="2078" name="Object 30" hidden="1">
              <a:extLst>
                <a:ext uri="{63B3BB69-23CF-44E3-9099-C40C66FF867C}">
                  <a14:compatExt spid="_x0000_s2078"/>
                </a:ext>
                <a:ext uri="{FF2B5EF4-FFF2-40B4-BE49-F238E27FC236}">
                  <a16:creationId xmlns:a16="http://schemas.microsoft.com/office/drawing/2014/main" id="{E1C8F2EA-33A9-4D9C-A5B1-38302A3732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15</xdr:row>
          <xdr:rowOff>0</xdr:rowOff>
        </xdr:from>
        <xdr:ext cx="609600" cy="200025"/>
        <xdr:sp macro="" textlink="">
          <xdr:nvSpPr>
            <xdr:cNvPr id="2079" name="Object 31" hidden="1">
              <a:extLst>
                <a:ext uri="{63B3BB69-23CF-44E3-9099-C40C66FF867C}">
                  <a14:compatExt spid="_x0000_s2079"/>
                </a:ext>
                <a:ext uri="{FF2B5EF4-FFF2-40B4-BE49-F238E27FC236}">
                  <a16:creationId xmlns:a16="http://schemas.microsoft.com/office/drawing/2014/main" id="{C1A7B217-1A62-402A-9690-DEECCABA21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27</xdr:row>
          <xdr:rowOff>9525</xdr:rowOff>
        </xdr:from>
        <xdr:ext cx="590550" cy="190500"/>
        <xdr:sp macro="" textlink="">
          <xdr:nvSpPr>
            <xdr:cNvPr id="2080" name="Object 32" hidden="1">
              <a:extLst>
                <a:ext uri="{63B3BB69-23CF-44E3-9099-C40C66FF867C}">
                  <a14:compatExt spid="_x0000_s2080"/>
                </a:ext>
                <a:ext uri="{FF2B5EF4-FFF2-40B4-BE49-F238E27FC236}">
                  <a16:creationId xmlns:a16="http://schemas.microsoft.com/office/drawing/2014/main" id="{391A4B06-4C0A-4540-99D2-F4BF9CFD3E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30</xdr:row>
          <xdr:rowOff>9525</xdr:rowOff>
        </xdr:from>
        <xdr:ext cx="581025" cy="190500"/>
        <xdr:sp macro="" textlink="">
          <xdr:nvSpPr>
            <xdr:cNvPr id="2081" name="Object 33" hidden="1">
              <a:extLst>
                <a:ext uri="{63B3BB69-23CF-44E3-9099-C40C66FF867C}">
                  <a14:compatExt spid="_x0000_s2081"/>
                </a:ext>
                <a:ext uri="{FF2B5EF4-FFF2-40B4-BE49-F238E27FC236}">
                  <a16:creationId xmlns:a16="http://schemas.microsoft.com/office/drawing/2014/main" id="{EE5A7FCD-D881-4DAC-B034-30A0C3392F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19050</xdr:colOff>
          <xdr:row>33</xdr:row>
          <xdr:rowOff>0</xdr:rowOff>
        </xdr:from>
        <xdr:ext cx="581025" cy="180975"/>
        <xdr:sp macro="" textlink="">
          <xdr:nvSpPr>
            <xdr:cNvPr id="2082" name="Object 34" hidden="1">
              <a:extLst>
                <a:ext uri="{63B3BB69-23CF-44E3-9099-C40C66FF867C}">
                  <a14:compatExt spid="_x0000_s2082"/>
                </a:ext>
                <a:ext uri="{FF2B5EF4-FFF2-40B4-BE49-F238E27FC236}">
                  <a16:creationId xmlns:a16="http://schemas.microsoft.com/office/drawing/2014/main" id="{696550F5-C4DF-4B76-BECC-D4FB1525C1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37</xdr:row>
          <xdr:rowOff>9525</xdr:rowOff>
        </xdr:from>
        <xdr:ext cx="600075" cy="180975"/>
        <xdr:sp macro="" textlink="">
          <xdr:nvSpPr>
            <xdr:cNvPr id="2083" name="Object 35" hidden="1">
              <a:extLst>
                <a:ext uri="{63B3BB69-23CF-44E3-9099-C40C66FF867C}">
                  <a14:compatExt spid="_x0000_s2083"/>
                </a:ext>
                <a:ext uri="{FF2B5EF4-FFF2-40B4-BE49-F238E27FC236}">
                  <a16:creationId xmlns:a16="http://schemas.microsoft.com/office/drawing/2014/main" id="{BA5D38B1-C1F4-41DD-AC68-98892086D2E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40</xdr:row>
          <xdr:rowOff>0</xdr:rowOff>
        </xdr:from>
        <xdr:ext cx="609600" cy="180975"/>
        <xdr:sp macro="" textlink="">
          <xdr:nvSpPr>
            <xdr:cNvPr id="2084" name="Object 36" hidden="1">
              <a:extLst>
                <a:ext uri="{63B3BB69-23CF-44E3-9099-C40C66FF867C}">
                  <a14:compatExt spid="_x0000_s2084"/>
                </a:ext>
                <a:ext uri="{FF2B5EF4-FFF2-40B4-BE49-F238E27FC236}">
                  <a16:creationId xmlns:a16="http://schemas.microsoft.com/office/drawing/2014/main" id="{8FC092C4-F6C5-4208-A95A-01A366BE26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46</xdr:row>
          <xdr:rowOff>0</xdr:rowOff>
        </xdr:from>
        <xdr:ext cx="600075" cy="190500"/>
        <xdr:sp macro="" textlink="">
          <xdr:nvSpPr>
            <xdr:cNvPr id="2085" name="Object 37" hidden="1">
              <a:extLst>
                <a:ext uri="{63B3BB69-23CF-44E3-9099-C40C66FF867C}">
                  <a14:compatExt spid="_x0000_s2085"/>
                </a:ext>
                <a:ext uri="{FF2B5EF4-FFF2-40B4-BE49-F238E27FC236}">
                  <a16:creationId xmlns:a16="http://schemas.microsoft.com/office/drawing/2014/main" id="{39F1781E-7707-4531-89CE-3D72D63A7C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48</xdr:row>
          <xdr:rowOff>190500</xdr:rowOff>
        </xdr:from>
        <xdr:ext cx="600075" cy="209550"/>
        <xdr:sp macro="" textlink="">
          <xdr:nvSpPr>
            <xdr:cNvPr id="2086" name="Object 38" hidden="1">
              <a:extLst>
                <a:ext uri="{63B3BB69-23CF-44E3-9099-C40C66FF867C}">
                  <a14:compatExt spid="_x0000_s2086"/>
                </a:ext>
                <a:ext uri="{FF2B5EF4-FFF2-40B4-BE49-F238E27FC236}">
                  <a16:creationId xmlns:a16="http://schemas.microsoft.com/office/drawing/2014/main" id="{B3BE47CE-7DDD-4A6F-A1EA-1830D0E6E42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51</xdr:row>
          <xdr:rowOff>19050</xdr:rowOff>
        </xdr:from>
        <xdr:ext cx="581025" cy="171450"/>
        <xdr:sp macro="" textlink="">
          <xdr:nvSpPr>
            <xdr:cNvPr id="2087" name="Object 39" hidden="1">
              <a:extLst>
                <a:ext uri="{63B3BB69-23CF-44E3-9099-C40C66FF867C}">
                  <a14:compatExt spid="_x0000_s2087"/>
                </a:ext>
                <a:ext uri="{FF2B5EF4-FFF2-40B4-BE49-F238E27FC236}">
                  <a16:creationId xmlns:a16="http://schemas.microsoft.com/office/drawing/2014/main" id="{F74C195E-B6F8-42B6-88F1-A62DB048A0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53</xdr:row>
          <xdr:rowOff>0</xdr:rowOff>
        </xdr:from>
        <xdr:ext cx="590550" cy="190500"/>
        <xdr:sp macro="" textlink="">
          <xdr:nvSpPr>
            <xdr:cNvPr id="2088" name="Object 40" hidden="1">
              <a:extLst>
                <a:ext uri="{63B3BB69-23CF-44E3-9099-C40C66FF867C}">
                  <a14:compatExt spid="_x0000_s2088"/>
                </a:ext>
                <a:ext uri="{FF2B5EF4-FFF2-40B4-BE49-F238E27FC236}">
                  <a16:creationId xmlns:a16="http://schemas.microsoft.com/office/drawing/2014/main" id="{4406198C-D49C-4875-AB62-C54FAAF047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56</xdr:row>
          <xdr:rowOff>0</xdr:rowOff>
        </xdr:from>
        <xdr:ext cx="609600" cy="190500"/>
        <xdr:sp macro="" textlink="">
          <xdr:nvSpPr>
            <xdr:cNvPr id="2089" name="Object 41" hidden="1">
              <a:extLst>
                <a:ext uri="{63B3BB69-23CF-44E3-9099-C40C66FF867C}">
                  <a14:compatExt spid="_x0000_s2089"/>
                </a:ext>
                <a:ext uri="{FF2B5EF4-FFF2-40B4-BE49-F238E27FC236}">
                  <a16:creationId xmlns:a16="http://schemas.microsoft.com/office/drawing/2014/main" id="{3FB6C07D-C54D-4371-B7A3-312D549B58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16</xdr:row>
          <xdr:rowOff>28575</xdr:rowOff>
        </xdr:from>
        <xdr:ext cx="600075" cy="171450"/>
        <xdr:sp macro="" textlink="">
          <xdr:nvSpPr>
            <xdr:cNvPr id="2090" name="Object 42" hidden="1">
              <a:extLst>
                <a:ext uri="{63B3BB69-23CF-44E3-9099-C40C66FF867C}">
                  <a14:compatExt spid="_x0000_s2090"/>
                </a:ext>
                <a:ext uri="{FF2B5EF4-FFF2-40B4-BE49-F238E27FC236}">
                  <a16:creationId xmlns:a16="http://schemas.microsoft.com/office/drawing/2014/main" id="{3728A1FE-C1E2-47BC-9A5F-7063409FC7D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31</xdr:row>
          <xdr:rowOff>19050</xdr:rowOff>
        </xdr:from>
        <xdr:ext cx="581025" cy="190500"/>
        <xdr:sp macro="" textlink="">
          <xdr:nvSpPr>
            <xdr:cNvPr id="2091" name="Object 43" hidden="1">
              <a:extLst>
                <a:ext uri="{63B3BB69-23CF-44E3-9099-C40C66FF867C}">
                  <a14:compatExt spid="_x0000_s2091"/>
                </a:ext>
                <a:ext uri="{FF2B5EF4-FFF2-40B4-BE49-F238E27FC236}">
                  <a16:creationId xmlns:a16="http://schemas.microsoft.com/office/drawing/2014/main" id="{23C52F68-1B67-4D34-8DBE-A41DFD1B4B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19050</xdr:colOff>
          <xdr:row>50</xdr:row>
          <xdr:rowOff>19050</xdr:rowOff>
        </xdr:from>
        <xdr:ext cx="581025" cy="171450"/>
        <xdr:sp macro="" textlink="">
          <xdr:nvSpPr>
            <xdr:cNvPr id="2092" name="Object 44" hidden="1">
              <a:extLst>
                <a:ext uri="{63B3BB69-23CF-44E3-9099-C40C66FF867C}">
                  <a14:compatExt spid="_x0000_s2092"/>
                </a:ext>
                <a:ext uri="{FF2B5EF4-FFF2-40B4-BE49-F238E27FC236}">
                  <a16:creationId xmlns:a16="http://schemas.microsoft.com/office/drawing/2014/main" id="{BF870F86-69EB-467B-A8A7-890D6336FB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52</xdr:row>
          <xdr:rowOff>0</xdr:rowOff>
        </xdr:from>
        <xdr:ext cx="590550" cy="190500"/>
        <xdr:sp macro="" textlink="">
          <xdr:nvSpPr>
            <xdr:cNvPr id="2093" name="Object 45" hidden="1">
              <a:extLst>
                <a:ext uri="{63B3BB69-23CF-44E3-9099-C40C66FF867C}">
                  <a14:compatExt spid="_x0000_s2093"/>
                </a:ext>
                <a:ext uri="{FF2B5EF4-FFF2-40B4-BE49-F238E27FC236}">
                  <a16:creationId xmlns:a16="http://schemas.microsoft.com/office/drawing/2014/main" id="{855CE8CA-A517-4962-956C-C3C2AAB59DF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57</xdr:row>
          <xdr:rowOff>0</xdr:rowOff>
        </xdr:from>
        <xdr:ext cx="590550" cy="200025"/>
        <xdr:sp macro="" textlink="">
          <xdr:nvSpPr>
            <xdr:cNvPr id="2094" name="Object 46" hidden="1">
              <a:extLst>
                <a:ext uri="{63B3BB69-23CF-44E3-9099-C40C66FF867C}">
                  <a14:compatExt spid="_x0000_s2094"/>
                </a:ext>
                <a:ext uri="{FF2B5EF4-FFF2-40B4-BE49-F238E27FC236}">
                  <a16:creationId xmlns:a16="http://schemas.microsoft.com/office/drawing/2014/main" id="{A47C1EBA-4F47-4868-B05F-E6E42B2756D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63</xdr:row>
          <xdr:rowOff>0</xdr:rowOff>
        </xdr:from>
        <xdr:ext cx="590550" cy="190500"/>
        <xdr:sp macro="" textlink="">
          <xdr:nvSpPr>
            <xdr:cNvPr id="2095" name="Object 47" hidden="1">
              <a:extLst>
                <a:ext uri="{63B3BB69-23CF-44E3-9099-C40C66FF867C}">
                  <a14:compatExt spid="_x0000_s2095"/>
                </a:ext>
                <a:ext uri="{FF2B5EF4-FFF2-40B4-BE49-F238E27FC236}">
                  <a16:creationId xmlns:a16="http://schemas.microsoft.com/office/drawing/2014/main" id="{86AD9102-C0E7-4108-AA1D-2F2F08D1CE5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29</xdr:row>
          <xdr:rowOff>0</xdr:rowOff>
        </xdr:from>
        <xdr:ext cx="581025" cy="209550"/>
        <xdr:sp macro="" textlink="">
          <xdr:nvSpPr>
            <xdr:cNvPr id="2096" name="Object 48" hidden="1">
              <a:extLst>
                <a:ext uri="{63B3BB69-23CF-44E3-9099-C40C66FF867C}">
                  <a14:compatExt spid="_x0000_s2096"/>
                </a:ext>
                <a:ext uri="{FF2B5EF4-FFF2-40B4-BE49-F238E27FC236}">
                  <a16:creationId xmlns:a16="http://schemas.microsoft.com/office/drawing/2014/main" id="{5F645E7C-9090-4467-BD72-4751A866B5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32</xdr:row>
          <xdr:rowOff>0</xdr:rowOff>
        </xdr:from>
        <xdr:ext cx="609600" cy="200025"/>
        <xdr:sp macro="" textlink="">
          <xdr:nvSpPr>
            <xdr:cNvPr id="2097" name="Object 49" hidden="1">
              <a:extLst>
                <a:ext uri="{63B3BB69-23CF-44E3-9099-C40C66FF867C}">
                  <a14:compatExt spid="_x0000_s2097"/>
                </a:ext>
                <a:ext uri="{FF2B5EF4-FFF2-40B4-BE49-F238E27FC236}">
                  <a16:creationId xmlns:a16="http://schemas.microsoft.com/office/drawing/2014/main" id="{6EA3698E-0740-4D48-BE7A-BCB3064C88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36</xdr:row>
          <xdr:rowOff>0</xdr:rowOff>
        </xdr:from>
        <xdr:ext cx="600075" cy="200025"/>
        <xdr:sp macro="" textlink="">
          <xdr:nvSpPr>
            <xdr:cNvPr id="2098" name="Object 50" hidden="1">
              <a:extLst>
                <a:ext uri="{63B3BB69-23CF-44E3-9099-C40C66FF867C}">
                  <a14:compatExt spid="_x0000_s2098"/>
                </a:ext>
                <a:ext uri="{FF2B5EF4-FFF2-40B4-BE49-F238E27FC236}">
                  <a16:creationId xmlns:a16="http://schemas.microsoft.com/office/drawing/2014/main" id="{F3FBBE1F-7477-44F9-BB1D-18CD2AB685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19</xdr:row>
          <xdr:rowOff>190500</xdr:rowOff>
        </xdr:from>
        <xdr:ext cx="590550" cy="209550"/>
        <xdr:sp macro="" textlink="">
          <xdr:nvSpPr>
            <xdr:cNvPr id="2099" name="Object 51" hidden="1">
              <a:extLst>
                <a:ext uri="{63B3BB69-23CF-44E3-9099-C40C66FF867C}">
                  <a14:compatExt spid="_x0000_s2099"/>
                </a:ext>
                <a:ext uri="{FF2B5EF4-FFF2-40B4-BE49-F238E27FC236}">
                  <a16:creationId xmlns:a16="http://schemas.microsoft.com/office/drawing/2014/main" id="{E9EABE99-6A77-4CB2-A397-B0C0065EDC0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59</xdr:row>
          <xdr:rowOff>0</xdr:rowOff>
        </xdr:from>
        <xdr:ext cx="581025" cy="209550"/>
        <xdr:sp macro="" textlink="">
          <xdr:nvSpPr>
            <xdr:cNvPr id="2100" name="Object 52" hidden="1">
              <a:extLst>
                <a:ext uri="{63B3BB69-23CF-44E3-9099-C40C66FF867C}">
                  <a14:compatExt spid="_x0000_s2100"/>
                </a:ext>
                <a:ext uri="{FF2B5EF4-FFF2-40B4-BE49-F238E27FC236}">
                  <a16:creationId xmlns:a16="http://schemas.microsoft.com/office/drawing/2014/main" id="{65D85DFF-0B7C-4673-8486-B8C3F259A10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19</xdr:row>
          <xdr:rowOff>0</xdr:rowOff>
        </xdr:from>
        <xdr:ext cx="590550" cy="190500"/>
        <xdr:sp macro="" textlink="">
          <xdr:nvSpPr>
            <xdr:cNvPr id="2101" name="Object 53" hidden="1">
              <a:extLst>
                <a:ext uri="{63B3BB69-23CF-44E3-9099-C40C66FF867C}">
                  <a14:compatExt spid="_x0000_s2101"/>
                </a:ext>
                <a:ext uri="{FF2B5EF4-FFF2-40B4-BE49-F238E27FC236}">
                  <a16:creationId xmlns:a16="http://schemas.microsoft.com/office/drawing/2014/main" id="{EFB79E4B-1356-4E2D-941D-400C040FF3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60</xdr:row>
          <xdr:rowOff>19050</xdr:rowOff>
        </xdr:from>
        <xdr:ext cx="581025" cy="190500"/>
        <xdr:sp macro="" textlink="">
          <xdr:nvSpPr>
            <xdr:cNvPr id="2102" name="Object 54" hidden="1">
              <a:extLst>
                <a:ext uri="{63B3BB69-23CF-44E3-9099-C40C66FF867C}">
                  <a14:compatExt spid="_x0000_s2102"/>
                </a:ext>
                <a:ext uri="{FF2B5EF4-FFF2-40B4-BE49-F238E27FC236}">
                  <a16:creationId xmlns:a16="http://schemas.microsoft.com/office/drawing/2014/main" id="{A28D3722-B7B0-45A3-85AD-A6CBA36761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5</xdr:row>
          <xdr:rowOff>9525</xdr:rowOff>
        </xdr:from>
        <xdr:ext cx="600075" cy="180975"/>
        <xdr:sp macro="" textlink="">
          <xdr:nvSpPr>
            <xdr:cNvPr id="2103" name="Object 55" hidden="1">
              <a:extLst>
                <a:ext uri="{63B3BB69-23CF-44E3-9099-C40C66FF867C}">
                  <a14:compatExt spid="_x0000_s2103"/>
                </a:ext>
                <a:ext uri="{FF2B5EF4-FFF2-40B4-BE49-F238E27FC236}">
                  <a16:creationId xmlns:a16="http://schemas.microsoft.com/office/drawing/2014/main" id="{C72E90C9-81CE-43B4-B4E8-FC314A288A8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600075</xdr:colOff>
          <xdr:row>18</xdr:row>
          <xdr:rowOff>9525</xdr:rowOff>
        </xdr:from>
        <xdr:ext cx="619125" cy="190500"/>
        <xdr:sp macro="" textlink="">
          <xdr:nvSpPr>
            <xdr:cNvPr id="2104" name="Object 56" hidden="1">
              <a:extLst>
                <a:ext uri="{63B3BB69-23CF-44E3-9099-C40C66FF867C}">
                  <a14:compatExt spid="_x0000_s2104"/>
                </a:ext>
                <a:ext uri="{FF2B5EF4-FFF2-40B4-BE49-F238E27FC236}">
                  <a16:creationId xmlns:a16="http://schemas.microsoft.com/office/drawing/2014/main" id="{CA92794A-51BD-4231-AB9D-336360967D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9525</xdr:colOff>
          <xdr:row>44</xdr:row>
          <xdr:rowOff>9525</xdr:rowOff>
        </xdr:from>
        <xdr:ext cx="600075" cy="190500"/>
        <xdr:sp macro="" textlink="">
          <xdr:nvSpPr>
            <xdr:cNvPr id="2105" name="Object 57" hidden="1">
              <a:extLst>
                <a:ext uri="{63B3BB69-23CF-44E3-9099-C40C66FF867C}">
                  <a14:compatExt spid="_x0000_s2105"/>
                </a:ext>
                <a:ext uri="{FF2B5EF4-FFF2-40B4-BE49-F238E27FC236}">
                  <a16:creationId xmlns:a16="http://schemas.microsoft.com/office/drawing/2014/main" id="{882A7727-F3B0-4983-BBA9-689F76DF97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43</xdr:row>
          <xdr:rowOff>0</xdr:rowOff>
        </xdr:from>
        <xdr:ext cx="609600" cy="190500"/>
        <xdr:sp macro="" textlink="">
          <xdr:nvSpPr>
            <xdr:cNvPr id="2106" name="Object 58" hidden="1">
              <a:extLst>
                <a:ext uri="{63B3BB69-23CF-44E3-9099-C40C66FF867C}">
                  <a14:compatExt spid="_x0000_s2106"/>
                </a:ext>
                <a:ext uri="{FF2B5EF4-FFF2-40B4-BE49-F238E27FC236}">
                  <a16:creationId xmlns:a16="http://schemas.microsoft.com/office/drawing/2014/main" id="{5D491A3F-729F-43BD-BB72-A2A80AA028D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24</xdr:row>
          <xdr:rowOff>0</xdr:rowOff>
        </xdr:from>
        <xdr:ext cx="609600" cy="190500"/>
        <xdr:sp macro="" textlink="">
          <xdr:nvSpPr>
            <xdr:cNvPr id="2107" name="Object 59" hidden="1">
              <a:extLst>
                <a:ext uri="{63B3BB69-23CF-44E3-9099-C40C66FF867C}">
                  <a14:compatExt spid="_x0000_s2107"/>
                </a:ext>
                <a:ext uri="{FF2B5EF4-FFF2-40B4-BE49-F238E27FC236}">
                  <a16:creationId xmlns:a16="http://schemas.microsoft.com/office/drawing/2014/main" id="{C65801A5-22D0-4CC8-A165-7E045058F99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48</xdr:row>
          <xdr:rowOff>0</xdr:rowOff>
        </xdr:from>
        <xdr:ext cx="619125" cy="190500"/>
        <xdr:sp macro="" textlink="">
          <xdr:nvSpPr>
            <xdr:cNvPr id="2108" name="Object 60" hidden="1">
              <a:extLst>
                <a:ext uri="{63B3BB69-23CF-44E3-9099-C40C66FF867C}">
                  <a14:compatExt spid="_x0000_s2108"/>
                </a:ext>
                <a:ext uri="{FF2B5EF4-FFF2-40B4-BE49-F238E27FC236}">
                  <a16:creationId xmlns:a16="http://schemas.microsoft.com/office/drawing/2014/main" id="{436609C7-67C6-4F49-831B-C9E58E5698D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39</xdr:row>
          <xdr:rowOff>0</xdr:rowOff>
        </xdr:from>
        <xdr:ext cx="619125" cy="200025"/>
        <xdr:sp macro="" textlink="">
          <xdr:nvSpPr>
            <xdr:cNvPr id="2109" name="Object 61" hidden="1">
              <a:extLst>
                <a:ext uri="{63B3BB69-23CF-44E3-9099-C40C66FF867C}">
                  <a14:compatExt spid="_x0000_s2109"/>
                </a:ext>
                <a:ext uri="{FF2B5EF4-FFF2-40B4-BE49-F238E27FC236}">
                  <a16:creationId xmlns:a16="http://schemas.microsoft.com/office/drawing/2014/main" id="{8B91108C-5FF5-405D-BB15-D81F719A742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35</xdr:row>
          <xdr:rowOff>0</xdr:rowOff>
        </xdr:from>
        <xdr:ext cx="600075" cy="200025"/>
        <xdr:sp macro="" textlink="">
          <xdr:nvSpPr>
            <xdr:cNvPr id="2110" name="Object 62" hidden="1">
              <a:extLst>
                <a:ext uri="{63B3BB69-23CF-44E3-9099-C40C66FF867C}">
                  <a14:compatExt spid="_x0000_s2110"/>
                </a:ext>
                <a:ext uri="{FF2B5EF4-FFF2-40B4-BE49-F238E27FC236}">
                  <a16:creationId xmlns:a16="http://schemas.microsoft.com/office/drawing/2014/main" id="{F2B64914-25AD-4814-91F1-320685F387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12</xdr:col>
          <xdr:colOff>0</xdr:colOff>
          <xdr:row>23</xdr:row>
          <xdr:rowOff>0</xdr:rowOff>
        </xdr:from>
        <xdr:ext cx="619125" cy="180975"/>
        <xdr:sp macro="" textlink="">
          <xdr:nvSpPr>
            <xdr:cNvPr id="2111" name="Object 63" hidden="1">
              <a:extLst>
                <a:ext uri="{63B3BB69-23CF-44E3-9099-C40C66FF867C}">
                  <a14:compatExt spid="_x0000_s2111"/>
                </a:ext>
                <a:ext uri="{FF2B5EF4-FFF2-40B4-BE49-F238E27FC236}">
                  <a16:creationId xmlns:a16="http://schemas.microsoft.com/office/drawing/2014/main" id="{F6AF739C-B2F6-4B6C-A0C9-0D0C174A6C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one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Apr-23\Part%20II\From%20station\Part-II%20FAC%20format%20for%20April%2023%20of%20NTPS%20Nashik%20(1).xlsx" TargetMode="External"/><Relationship Id="rId1" Type="http://schemas.openxmlformats.org/officeDocument/2006/relationships/externalLinkPath" Target="file:///I:\File%2015%20%20(%20FAC%20)\2023-24\Apr-23\Part%20II\From%20station\Part-II%20FAC%20format%20for%20April%2023%20of%20NTPS%20Nashik%20(1)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00008992\Desktop\FY%202023-24.xlsx" TargetMode="External"/><Relationship Id="rId1" Type="http://schemas.openxmlformats.org/officeDocument/2006/relationships/externalLinkPath" Target="FY%202023-24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7.1.117\RCD-Share\Performance\PERFORMANCE\ocm\Yearly_perf\OCMJAN2000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h1\EMAIL\Performance\PERFORMANCE\ocm\Yearly_perf\OCMJAN2000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7.1.117\RCD-Share\RRK%20PEN%20DATA_28.01.2008\Performance\PERFORMANCE\ocm\Yearly_perf\OCMJAN2000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7.1.117\Performance\PERFORMANCE\ocm\Yearly_perf\OCMJAN2000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7.1.117\RRK%20PEN%20DATA_28.01.2008\Performance\PERFORMANCE\ocm\Yearly_perf\OCMJAN2000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mahagencoo365-my.sharepoint.com/Users/rvd/Downloads/201-04REL-Final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mp10\c\WINDOWS\Desktop\Latest%20revised%20Cost%20Estimates%20for%20Substation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suresh\Power\MSEB\MSEB%2001-02\Data\Dispatch%202.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26\perf\Performance\PERFORMANCE\CE_FILE\Erai_dam\Water%20_balance_Dec04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mahagencoo365-my.sharepoint.com/Users/rvd/Downloads/Databank/1-Projects%20In%20Hand/DFID/ARR%202003-04/Arr%20Petition%202003-04/For%20Submission/ARR%20Forms%20For%20Submission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21\shared%20doc\ARR%202.6%20REV\Performance\PERFORMANCE\ocm\Yearly_perf\OCMJAN2000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E932552\ARR%20Forms%20For%20Submission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mahagencoo365-my.sharepoint.com/Users/rvd/Downloads/Sameer's%20folder/MSEB/Tariff%20Filing%202003-04/Outputs/Models/Working%20Models/old/Dispatch%202.0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72.17.1.117\RCD-Share\Imported%20Coal%20Price%20Effect\RR%20KULKARNI%20(H)\APR-2007-08%20Model\ARR%2008-09\BHUSAWAL%20APR%202007-08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mahagencoo365-my.sharepoint.com/Users/rvd/Downloads/Performance/PERFORMANCE/ocm/Yearly_perf/OCMJAN2000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00008962/Downloads/Coal%20Analysis/Raw%20&amp;%20Bunker%20coal%20analysis%20%202022/Raw%20coal%20Jan%2023%20to%20Dec%2023/Raw%20coal%20Jan-23%20to%20Dec-23/May23.xlsx" TargetMode="External"/></Relationships>
</file>

<file path=xl/externalLinks/_rels/externalLink19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Jun-23\Part%20II\From%20Stations\Nashik\Revised%20due%20to%20opening%20stock.xlsx" TargetMode="External"/><Relationship Id="rId1" Type="http://schemas.openxmlformats.org/officeDocument/2006/relationships/externalLinkPath" Target="file:///I:\File%2015%20%20(%20FAC%20)\2023-24\Jun-23\Part%20II\From%20Stations\Nashik\Revised%20due%20to%20opening%20stock.xlsx" TargetMode="External"/></Relationships>
</file>

<file path=xl/externalLinks/_rels/externalLink20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July-23\Part%20II\From%20Stations\Nashik%20Revised\Part-II%20FAC%20for%20the%20month%20July%202023%20of%20NTPS%20Nashik.xlsx" TargetMode="External"/><Relationship Id="rId1" Type="http://schemas.openxmlformats.org/officeDocument/2006/relationships/externalLinkPath" Target="file:///I:\File%2015%20%20(%20FAC%20)\2023-24\July-23\Part%20II\From%20Stations\Nashik%20Revised\Part-II%20FAC%20for%20the%20month%20July%202023%20of%20NTPS%20Nashik.xlsx" TargetMode="External"/></Relationships>
</file>

<file path=xl/externalLinks/_rels/externalLink2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Aug-23\Part%20II\From%20stations\Part-II%20FAC%20for%20the%20month%20of%20August-23%20of%20NTPS%20Nashik.xlsx" TargetMode="External"/><Relationship Id="rId1" Type="http://schemas.openxmlformats.org/officeDocument/2006/relationships/externalLinkPath" Target="file:///I:\File%2015%20%20(%20FAC%20)\2023-24\Aug-23\Part%20II\From%20stations\Part-II%20FAC%20for%20the%20month%20of%20August-23%20of%20NTPS%20Nashik.xlsx" TargetMode="External"/></Relationships>
</file>

<file path=xl/externalLinks/_rels/externalLink2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Sep-23\Part%20II\From%20stations%20Sep-23\Nashik%20Part-II%20FAC%20for%20the%20month%20September%202023.xlsx" TargetMode="External"/><Relationship Id="rId1" Type="http://schemas.openxmlformats.org/officeDocument/2006/relationships/externalLinkPath" Target="file:///I:\File%2015%20%20(%20FAC%20)\2023-24\Sep-23\Part%20II\From%20stations%20Sep-23\Nashik%20Part-II%20FAC%20for%20the%20month%20September%202023.xlsx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mahagencoo365-my.sharepoint.com\Users\rvd\Downloads\201-04REL-Final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mahagencoo365-my.sharepoint.com\Users\rvd\Downloads\Databank\1-Projects%20In%20Hand\DFID\ARR%202003-04\Arr%20Petition%202003-04\For%20Submission\ARR%20Forms%20For%20Submission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mahagencoo365-my.sharepoint.com\Users\rvd\Downloads\Sameer's%20folder\MSEB\Tariff%20Filing%202003-04\Outputs\Models\Working%20Models\old\Dispatch%202.0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mahagencoo365-my.sharepoint.com\Users\rvd\Downloads\Performance\PERFORMANCE\ocm\Yearly_perf\OCMJAN2000.xls" TargetMode="External"/></Relationships>
</file>

<file path=xl/externalLinks/_rels/externalLink27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Oct-23\Part%20II\Part%20II\From%20Stations\Nashik\Part-II%20FAC%20for%20the%20month%20of%20Oct-2023%20of%20NTPS%20Nashik%20Revised.xlsx" TargetMode="External"/><Relationship Id="rId1" Type="http://schemas.openxmlformats.org/officeDocument/2006/relationships/externalLinkPath" Target="file:///I:\File%2015%20%20(%20FAC%20)\2023-24\Oct-23\Part%20II\Part%20II\From%20Stations\Nashik\Part-II%20FAC%20for%20the%20month%20of%20Oct-2023%20of%20NTPS%20Nashik%20Revised.xlsx" TargetMode="External"/></Relationships>
</file>

<file path=xl/externalLinks/_rels/externalLink28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00006325\Desktop\FAC\FAC%202023-2024\Nov%2023\Revise%20WTP%20-%20Part%20II%20FAC%20November%202023%20-%20.xlsx" TargetMode="External"/><Relationship Id="rId1" Type="http://schemas.openxmlformats.org/officeDocument/2006/relationships/externalLinkPath" Target="/Users/00006325/Desktop/FAC/FAC%202023-2024/Nov%2023/Revise%20WTP%20-%20Part%20II%20FAC%20November%202023%20-%20.xlsx" TargetMode="External"/></Relationships>
</file>

<file path=xl/externalLinks/_rels/externalLink29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Nov-23\Part%20II\From%20stations\Revised%20Part%20II%20FAC%20for%20the%20month%20of%20Nov-23_NTPS.xlsx" TargetMode="External"/><Relationship Id="rId1" Type="http://schemas.openxmlformats.org/officeDocument/2006/relationships/externalLinkPath" Target="file:///I:\File%2015%20%20(%20FAC%20)\2023-24\Nov-23\Part%20II\From%20stations\Revised%20Part%20II%20FAC%20for%20the%20month%20of%20Nov-23_NTPS.xlsx" TargetMode="External"/></Relationships>
</file>

<file path=xl/externalLinks/_rels/externalLink30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Dec-23\Part%20II\From%20stations\Revised%20Part%20II%20FAC%20for%20the%20month%20of%20Dec%202023%20of%20NTPS%20Nashik%20.xlsx" TargetMode="External"/><Relationship Id="rId1" Type="http://schemas.openxmlformats.org/officeDocument/2006/relationships/externalLinkPath" Target="file:///I:\File%2015%20%20(%20FAC%20)\2023-24\Dec-23\Part%20II\From%20stations\Revised%20Part%20II%20FAC%20for%20the%20month%20of%20Dec%202023%20of%20NTPS%20Nashik%20.xlsx" TargetMode="External"/></Relationships>
</file>

<file path=xl/externalLinks/_rels/externalLink3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Jan-24\part%20II\From%20stations\Revised%20Part%20II%20FAC%20Jan%202024%20of%20NTPS.xlsx" TargetMode="External"/><Relationship Id="rId1" Type="http://schemas.openxmlformats.org/officeDocument/2006/relationships/externalLinkPath" Target="file:///I:\File%2015%20%20(%20FAC%20)\2023-24\Jan-24\part%20II\From%20stations\Revised%20Part%20II%20FAC%20Jan%202024%20of%20NTPS.xlsx" TargetMode="External"/></Relationships>
</file>

<file path=xl/externalLinks/_rels/externalLink3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Feb-24\Part%20II\From%20station\NTPS_Part-II%20FAC%20for%20the%20month%20of%20Feb-2024.xlsx" TargetMode="External"/><Relationship Id="rId1" Type="http://schemas.openxmlformats.org/officeDocument/2006/relationships/externalLinkPath" Target="file:///I:\File%2015%20%20(%20FAC%20)\2023-24\Feb-24\Part%20II\From%20station\NTPS_Part-II%20FAC%20for%20the%20month%20of%20Feb-2024.xlsx" TargetMode="External"/></Relationships>
</file>

<file path=xl/externalLinks/_rels/externalLink33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File%2015%20%20(%20FAC%20)\2023-24\Mar-24\Part-II\From%20Stations\Nashik\Part-II%20FAC%20for%20the%20month%20of%20Mar%202024%20of%20NTPS%20Nashik.xlsx" TargetMode="External"/><Relationship Id="rId1" Type="http://schemas.openxmlformats.org/officeDocument/2006/relationships/externalLinkPath" Target="file:///I:\File%2015%20%20(%20FAC%20)\2023-24\Mar-24\Part-II\From%20Stations\Nashik\Part-II%20FAC%20for%20the%20month%20of%20Mar%202024%20of%20NTPS%20Nashik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F13"/>
      <sheetName val="GCV Data"/>
      <sheetName val="GCV Data (From Station)"/>
      <sheetName val="GCV Details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>
        <row r="48">
          <cell r="D48">
            <v>22265.299999999996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ril-2023"/>
      <sheetName val="May-2023(BACKUP COLLIERIWISE)"/>
      <sheetName val="June-2023(BACKUP COLLIERIWISE)"/>
      <sheetName val="July-2023(BACKUP COLLIERIWISE)"/>
      <sheetName val="Aug-2023(BACKUP COLLIERIWISE)"/>
      <sheetName val="Sep-2023(BACKUP COLLIERIWISE)"/>
      <sheetName val="Oct-2023(BACKUP COLLIERIWISE)"/>
      <sheetName val="Nov-2023(BACKUP COLLIERIWISE)"/>
      <sheetName val="Dec-2023(BACKUP COLLIERIWISE)"/>
      <sheetName val="Jan-2024(BACKUP COLLIERIWISE)"/>
      <sheetName val="Feb-2024(BACKUP COLLIERIWISE)"/>
      <sheetName val="Mar-2024(BACKUP COLLIERIWISE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ily input"/>
      <sheetName val="Daily report"/>
      <sheetName val="OCM2"/>
      <sheetName val="OCM4"/>
      <sheetName val="OCM1"/>
      <sheetName val="OCM3"/>
      <sheetName val="OCM5"/>
      <sheetName val="OCM7"/>
      <sheetName val="INDEX"/>
      <sheetName val="OCM6"/>
      <sheetName val="highlight"/>
      <sheetName val="water"/>
      <sheetName val="AWARD"/>
      <sheetName val="CE"/>
      <sheetName val="hraw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ily input"/>
      <sheetName val="Daily report"/>
      <sheetName val="OCM2"/>
      <sheetName val="OCM4"/>
      <sheetName val="OCM1"/>
      <sheetName val="OCM3"/>
      <sheetName val="OCM5"/>
      <sheetName val="OCM7"/>
      <sheetName val="INDEX"/>
      <sheetName val="OCM6"/>
      <sheetName val="highlight"/>
      <sheetName val="water"/>
      <sheetName val="AWARD"/>
      <sheetName val="CE"/>
      <sheetName val="hrawd"/>
      <sheetName val="2000-01"/>
      <sheetName val="04REL"/>
      <sheetName val="Daily_input"/>
      <sheetName val="Daily_report"/>
      <sheetName val="Inputs &amp; Assumptions"/>
      <sheetName val="Title"/>
    </sheetNames>
    <sheetDataSet>
      <sheetData sheetId="0" refreshError="1"/>
      <sheetData sheetId="1" refreshError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 refreshError="1"/>
      <sheetData sheetId="15" refreshError="1"/>
      <sheetData sheetId="16" refreshError="1"/>
      <sheetData sheetId="17"/>
      <sheetData sheetId="18"/>
      <sheetData sheetId="19" refreshError="1"/>
      <sheetData sheetId="20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ily input"/>
      <sheetName val="Daily report"/>
      <sheetName val="OCM2"/>
      <sheetName val="OCM4"/>
      <sheetName val="OCM1"/>
      <sheetName val="OCM3"/>
      <sheetName val="OCM5"/>
      <sheetName val="OCM7"/>
      <sheetName val="INDEX"/>
      <sheetName val="OCM6"/>
      <sheetName val="highlight"/>
      <sheetName val="water"/>
      <sheetName val="AWARD"/>
      <sheetName val="CE"/>
      <sheetName val="hrawd"/>
      <sheetName val="Graph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ily input"/>
      <sheetName val="Daily report"/>
      <sheetName val="OCM2"/>
      <sheetName val="OCM4"/>
      <sheetName val="OCM1"/>
      <sheetName val="OCM3"/>
      <sheetName val="OCM5"/>
      <sheetName val="OCM7"/>
      <sheetName val="INDEX"/>
      <sheetName val="OCM6"/>
      <sheetName val="highlight"/>
      <sheetName val="water"/>
      <sheetName val="AWARD"/>
      <sheetName val="CE"/>
      <sheetName val="hraw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ily input"/>
      <sheetName val="Daily report"/>
      <sheetName val="OCM2"/>
      <sheetName val="OCM4"/>
      <sheetName val="OCM1"/>
      <sheetName val="OCM3"/>
      <sheetName val="OCM5"/>
      <sheetName val="OCM7"/>
      <sheetName val="INDEX"/>
      <sheetName val="OCM6"/>
      <sheetName val="highlight"/>
      <sheetName val="water"/>
      <sheetName val="AWARD"/>
      <sheetName val="CE"/>
      <sheetName val="hraw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3-04|71"/>
      <sheetName val="03-04|72"/>
      <sheetName val="03-04|74"/>
      <sheetName val="03-04|75"/>
      <sheetName val="03-04|76"/>
      <sheetName val="03-04|77"/>
      <sheetName val="03-04|79"/>
      <sheetName val="03-04|83"/>
      <sheetName val="03-04|Master"/>
      <sheetName val="04REL"/>
      <sheetName val="A 3.7"/>
      <sheetName val="CE"/>
      <sheetName val="201-04REL-Final"/>
      <sheetName val="A_3_7"/>
      <sheetName val="Metro consind updation sheet"/>
      <sheetName val="Dom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/>
      <sheetData sheetId="14" refreshError="1"/>
      <sheetData sheetId="15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nit Rate"/>
      <sheetName val="160MVA+2FB"/>
      <sheetName val="160MVA+1FB"/>
      <sheetName val="160MVA Addl"/>
      <sheetName val="220KV FB"/>
      <sheetName val="315MVA Addl"/>
      <sheetName val="40MVA+2FB"/>
      <sheetName val="20MVA+2FB"/>
      <sheetName val="40MVA+1FB"/>
      <sheetName val="132FB"/>
      <sheetName val="40to63"/>
      <sheetName val="20to40"/>
      <sheetName val="Addl.40"/>
      <sheetName val="Addl.20"/>
      <sheetName val="SS-Cost"/>
      <sheetName val="Addl.63 (2)"/>
      <sheetName val="Addl_40"/>
      <sheetName val="Unit_Rate"/>
      <sheetName val="160MVA_Addl"/>
      <sheetName val="220KV_FB"/>
      <sheetName val="315MVA_Addl"/>
      <sheetName val="Addl_401"/>
      <sheetName val="Addl_20"/>
      <sheetName val="Addl_63_(2)"/>
      <sheetName val="A 3_7"/>
      <sheetName val="04REL"/>
      <sheetName val="data"/>
      <sheetName val="Data base Feb 09"/>
      <sheetName val="grid"/>
      <sheetName val="132kv DCDS"/>
      <sheetName val=""/>
      <sheetName val="Salient1"/>
      <sheetName val="Cat_Ser_load"/>
      <sheetName val="Sheet1"/>
      <sheetName val="PACK (B)"/>
      <sheetName val="Unit_Rate1"/>
      <sheetName val="160MVA_Addl1"/>
      <sheetName val="220KV_FB1"/>
      <sheetName val="315MVA_Addl1"/>
      <sheetName val="Addl_402"/>
      <sheetName val="Addl_201"/>
      <sheetName val="Addl_63_(2)1"/>
      <sheetName val="A_3_7"/>
      <sheetName val="Data_base_Feb_09"/>
      <sheetName val="132kv_DCDS"/>
      <sheetName val="PACK_(B)"/>
      <sheetName val="STN WISE EMR"/>
      <sheetName val="Inputs"/>
      <sheetName val="A"/>
      <sheetName val="Dom"/>
      <sheetName val="ATP"/>
      <sheetName val="R_Hrs_ Since Comm"/>
      <sheetName val="Calculations 1"/>
      <sheetName val="Consolidated"/>
      <sheetName val="Input"/>
      <sheetName val="Phasing 1"/>
      <sheetName val="Results"/>
      <sheetName val="Coal-Cal"/>
      <sheetName val="Introduction"/>
      <sheetName val="Calculations 2"/>
      <sheetName val="Calculations 3"/>
      <sheetName val="Calculations 4"/>
      <sheetName val="Calculations 5"/>
      <sheetName val="Phasing 3"/>
      <sheetName val="Input sheet"/>
      <sheetName val="BST"/>
      <sheetName val="BPlan_Energy Balance_Table"/>
      <sheetName val="Approved Energy Balance"/>
      <sheetName val="Energy Requirement"/>
      <sheetName val="CE PPA_Installed "/>
      <sheetName val="Table for Business Plan"/>
      <sheetName val="UPERC approved "/>
      <sheetName val="Monthwise_PLF"/>
      <sheetName val="Apr19"/>
      <sheetName val="May19 "/>
      <sheetName val="June-19"/>
      <sheetName val="July-19 "/>
      <sheetName val="Aug-19"/>
      <sheetName val="Sep-19 "/>
      <sheetName val="PP FY 2019-20 (Monthly)"/>
      <sheetName val="PLF Computation"/>
      <sheetName val="RANK"/>
      <sheetName val="FY 19_20"/>
      <sheetName val="FY 20_21"/>
      <sheetName val="FY 21_22"/>
      <sheetName val="FY 22_23"/>
      <sheetName val="FY 23_24"/>
      <sheetName val="FY 24_25"/>
      <sheetName val="Table for Petition"/>
      <sheetName val="F13_17_18"/>
      <sheetName val="F13_18_19"/>
      <sheetName val="F13_19_20"/>
      <sheetName val="F13_20_21"/>
      <sheetName val="F13_21_22"/>
      <sheetName val="F13_22_23"/>
      <sheetName val="F13_23_24"/>
      <sheetName val="F13_24_25"/>
      <sheetName val="F13A"/>
      <sheetName val="F13B_17_18"/>
      <sheetName val="F13B_18_19"/>
      <sheetName val="F13B_19_20"/>
      <sheetName val="F13B_20_21"/>
      <sheetName val="F13B_21_22"/>
      <sheetName val="F13B_22_23"/>
      <sheetName val="F13B_23_24"/>
      <sheetName val="F13B_24_25"/>
      <sheetName val="F13C"/>
      <sheetName val="F13D"/>
      <sheetName val="F13E"/>
      <sheetName val="F13F"/>
      <sheetName val="F13G"/>
      <sheetName val="F13H"/>
      <sheetName val="F13I"/>
      <sheetName val="F13J"/>
      <sheetName val="F13K"/>
      <sheetName val="F13L"/>
      <sheetName val="Instruction Sheet"/>
      <sheetName val="CE"/>
      <sheetName val="Adj.TB"/>
      <sheetName val="Sheet2"/>
      <sheetName val="Citrix"/>
      <sheetName val="UK"/>
      <sheetName val="Scheme Area Details_Block__ C2"/>
      <sheetName val="New33KVSS_E3"/>
      <sheetName val="Prop aug of Ex 33KVSS_E3a"/>
      <sheetName val="Coalmine"/>
      <sheetName val="SUMMERY"/>
      <sheetName val="Work_sheet"/>
      <sheetName val="dpc cost"/>
      <sheetName val="Survey Status_2"/>
      <sheetName val="TRP"/>
      <sheetName val="Basis"/>
      <sheetName val="Scheme_Area_Details_Block___C2"/>
      <sheetName val="Prop_aug_of_Ex_33KVSS_E3a"/>
      <sheetName val="Unit_Rate2"/>
      <sheetName val="160MVA_Addl2"/>
      <sheetName val="220KV_FB2"/>
      <sheetName val="315MVA_Addl2"/>
      <sheetName val="Addl_403"/>
      <sheetName val="Addl_202"/>
      <sheetName val="Addl_63_(2)2"/>
      <sheetName val="132kv_DCDS1"/>
      <sheetName val="A_3_71"/>
      <sheetName val="Data_base_Feb_091"/>
      <sheetName val="R_Hrs__Since_Comm"/>
      <sheetName val="Scheme_Area_Details_Block___C21"/>
      <sheetName val="Prop_aug_of_Ex_33KVSS_E3a1"/>
      <sheetName val="STN_WISE_EMR"/>
      <sheetName val="Report"/>
      <sheetName val="Latest revised Cost Estimates f"/>
      <sheetName val="Form 6"/>
      <sheetName val="220Kv (2)"/>
      <sheetName val="220Kv"/>
      <sheetName val="Unit_Rate3"/>
      <sheetName val="160MVA_Addl3"/>
      <sheetName val="220KV_FB3"/>
      <sheetName val="315MVA_Addl3"/>
      <sheetName val="Addl_404"/>
      <sheetName val="Addl_203"/>
      <sheetName val="Addl_63_(2)3"/>
      <sheetName val="132kv_DCDS2"/>
      <sheetName val="A_3_72"/>
      <sheetName val="Data_base_Feb_092"/>
      <sheetName val="% of Elect"/>
      <sheetName val="cap all"/>
      <sheetName val="Lead Statement"/>
      <sheetName val="Detailed Estimate"/>
      <sheetName val="Labour charges"/>
      <sheetName val="Sheet3"/>
      <sheetName val="A2-02-03"/>
      <sheetName val="all"/>
      <sheetName val="Form-C4"/>
      <sheetName val="RevenueInput"/>
      <sheetName val="cover1"/>
      <sheetName val="QOSWS "/>
      <sheetName val="QFC"/>
      <sheetName val="DE"/>
      <sheetName val="J"/>
      <sheetName val="BOQ"/>
      <sheetName val="BSPL"/>
    </sheetNames>
    <sheetDataSet>
      <sheetData sheetId="0">
        <row r="38">
          <cell r="A38" t="str">
            <v xml:space="preserve">ESTIMATE FOR INSTALLATION OF ADDITIONAL 1X40MVA 132/33KV TRANSFORMER AT EXISTING EHV SUBSTATION </v>
          </cell>
        </row>
      </sheetData>
      <sheetData sheetId="1">
        <row r="38">
          <cell r="A38" t="str">
            <v xml:space="preserve">ESTIMATE FOR INSTALLATION OF ADDITIONAL 1X40MVA 132/33KV TRANSFORMER AT EXISTING EHV SUBSTATION </v>
          </cell>
        </row>
      </sheetData>
      <sheetData sheetId="2">
        <row r="38">
          <cell r="A38" t="str">
            <v xml:space="preserve">ESTIMATE FOR INSTALLATION OF ADDITIONAL 1X40MVA 132/33KV TRANSFORMER AT EXISTING EHV SUBSTATION </v>
          </cell>
        </row>
      </sheetData>
      <sheetData sheetId="3">
        <row r="38">
          <cell r="A38" t="str">
            <v xml:space="preserve">ESTIMATE FOR INSTALLATION OF ADDITIONAL 1X40MVA 132/33KV TRANSFORMER AT EXISTING EHV SUBSTATION </v>
          </cell>
        </row>
      </sheetData>
      <sheetData sheetId="4">
        <row r="38">
          <cell r="A38" t="str">
            <v xml:space="preserve">ESTIMATE FOR INSTALLATION OF ADDITIONAL 1X40MVA 132/33KV TRANSFORMER AT EXISTING EHV SUBSTATION </v>
          </cell>
        </row>
      </sheetData>
      <sheetData sheetId="5"/>
      <sheetData sheetId="6"/>
      <sheetData sheetId="7"/>
      <sheetData sheetId="8"/>
      <sheetData sheetId="9"/>
      <sheetData sheetId="10"/>
      <sheetData sheetId="11"/>
      <sheetData sheetId="12" refreshError="1">
        <row r="38">
          <cell r="A38" t="str">
            <v xml:space="preserve">ESTIMATE FOR INSTALLATION OF ADDITIONAL 1X40MVA 132/33KV TRANSFORMER AT EXISTING EHV SUBSTATION </v>
          </cell>
        </row>
        <row r="39">
          <cell r="A39" t="str">
            <v>ESTIMATE FOR INSTALLATION OF ADDITIONAL 1X40MVA 132/33KV TRANSFORMER AT EXISTING EHV SUBSTATION</v>
          </cell>
        </row>
        <row r="40">
          <cell r="A40" t="str">
            <v>SCHEDULE</v>
          </cell>
        </row>
        <row r="41">
          <cell r="A41" t="str">
            <v>SCHEDULE</v>
          </cell>
        </row>
        <row r="42">
          <cell r="A42" t="str">
            <v>TOTAL NO. OF LOCATIONS</v>
          </cell>
          <cell r="B42">
            <v>0</v>
          </cell>
          <cell r="C42">
            <v>1</v>
          </cell>
        </row>
        <row r="43">
          <cell r="C43">
            <v>1</v>
          </cell>
        </row>
        <row r="44">
          <cell r="A44" t="str">
            <v>SNO</v>
          </cell>
          <cell r="B44" t="str">
            <v>PARTICULARS</v>
          </cell>
          <cell r="C44" t="str">
            <v>Quantity</v>
          </cell>
          <cell r="D44" t="str">
            <v>EX-W Rate</v>
          </cell>
          <cell r="E44" t="str">
            <v>EX-W Amount</v>
          </cell>
          <cell r="F44" t="str">
            <v>Other Rate</v>
          </cell>
          <cell r="G44" t="str">
            <v>Other Amount</v>
          </cell>
          <cell r="H44" t="str">
            <v>Total Rate</v>
          </cell>
          <cell r="I44" t="str">
            <v>Total Amount</v>
          </cell>
        </row>
        <row r="45">
          <cell r="A45" t="str">
            <v>SNO</v>
          </cell>
          <cell r="B45" t="str">
            <v>PARTICULARS</v>
          </cell>
          <cell r="C45" t="str">
            <v>Quantity</v>
          </cell>
          <cell r="D45" t="str">
            <v>EX-W Rate</v>
          </cell>
          <cell r="E45" t="str">
            <v>EX-W Amount</v>
          </cell>
          <cell r="F45" t="str">
            <v>Other Rate</v>
          </cell>
          <cell r="G45" t="str">
            <v>Other Amount</v>
          </cell>
          <cell r="H45" t="str">
            <v>Total Rate</v>
          </cell>
          <cell r="I45" t="str">
            <v>Total Amount</v>
          </cell>
        </row>
        <row r="46">
          <cell r="A46" t="str">
            <v>(A)</v>
          </cell>
          <cell r="B46" t="str">
            <v>220KV EQUIPMENTS</v>
          </cell>
        </row>
        <row r="47">
          <cell r="A47" t="str">
            <v>(A)</v>
          </cell>
          <cell r="B47" t="str">
            <v>220KV EQUIPMENTS</v>
          </cell>
        </row>
        <row r="48">
          <cell r="A48">
            <v>1</v>
          </cell>
          <cell r="B48" t="str">
            <v>Circuit Breaker</v>
          </cell>
          <cell r="C48">
            <v>0</v>
          </cell>
          <cell r="D48">
            <v>13.429399999999999</v>
          </cell>
          <cell r="E48">
            <v>0</v>
          </cell>
          <cell r="F48">
            <v>1.0102</v>
          </cell>
          <cell r="G48">
            <v>0</v>
          </cell>
          <cell r="H48">
            <v>14.439599999999999</v>
          </cell>
          <cell r="I48">
            <v>0</v>
          </cell>
        </row>
        <row r="49">
          <cell r="A49">
            <v>2</v>
          </cell>
          <cell r="B49" t="str">
            <v>Current Transformer</v>
          </cell>
          <cell r="C49">
            <v>0</v>
          </cell>
          <cell r="D49">
            <v>1.3</v>
          </cell>
          <cell r="E49">
            <v>0</v>
          </cell>
          <cell r="F49">
            <v>9.1999999999999998E-2</v>
          </cell>
          <cell r="G49">
            <v>0</v>
          </cell>
          <cell r="H49">
            <v>1.3920000000000001</v>
          </cell>
          <cell r="I49">
            <v>0</v>
          </cell>
        </row>
        <row r="50">
          <cell r="A50">
            <v>3</v>
          </cell>
          <cell r="B50" t="str">
            <v>Isolator (with E/S)</v>
          </cell>
          <cell r="C50">
            <v>0</v>
          </cell>
          <cell r="D50">
            <v>0.50570000000000004</v>
          </cell>
          <cell r="E50">
            <v>0</v>
          </cell>
          <cell r="F50">
            <v>3.2899999999999999E-2</v>
          </cell>
          <cell r="G50">
            <v>0</v>
          </cell>
          <cell r="H50">
            <v>0.53860000000000008</v>
          </cell>
          <cell r="I50">
            <v>0</v>
          </cell>
        </row>
        <row r="51">
          <cell r="A51">
            <v>4</v>
          </cell>
          <cell r="B51" t="str">
            <v>Isolator (without E/S)</v>
          </cell>
          <cell r="C51">
            <v>0</v>
          </cell>
          <cell r="D51">
            <v>0.50570000000000004</v>
          </cell>
          <cell r="E51">
            <v>0</v>
          </cell>
          <cell r="F51">
            <v>3.2899999999999999E-2</v>
          </cell>
          <cell r="G51">
            <v>0</v>
          </cell>
          <cell r="H51">
            <v>0.53860000000000008</v>
          </cell>
          <cell r="I51">
            <v>0</v>
          </cell>
        </row>
        <row r="52">
          <cell r="A52">
            <v>5</v>
          </cell>
          <cell r="B52" t="str">
            <v>LA</v>
          </cell>
          <cell r="C52">
            <v>0</v>
          </cell>
          <cell r="D52">
            <v>0.4234</v>
          </cell>
          <cell r="E52">
            <v>0</v>
          </cell>
          <cell r="F52">
            <v>2.6100000000000002E-2</v>
          </cell>
          <cell r="G52">
            <v>0</v>
          </cell>
          <cell r="H52">
            <v>0.44950000000000001</v>
          </cell>
          <cell r="I52">
            <v>0</v>
          </cell>
        </row>
        <row r="53">
          <cell r="A53">
            <v>6</v>
          </cell>
          <cell r="B53" t="str">
            <v>PI / Solid Core Insulators</v>
          </cell>
          <cell r="C53">
            <v>0</v>
          </cell>
          <cell r="D53">
            <v>0.14399999999999999</v>
          </cell>
          <cell r="E53">
            <v>0</v>
          </cell>
          <cell r="F53">
            <v>9.7999999999999997E-3</v>
          </cell>
          <cell r="G53">
            <v>0</v>
          </cell>
          <cell r="H53">
            <v>0.15379999999999999</v>
          </cell>
          <cell r="I53">
            <v>0</v>
          </cell>
        </row>
        <row r="54">
          <cell r="A54">
            <v>7</v>
          </cell>
          <cell r="B54" t="str">
            <v>C&amp;R Panel(For feeder)</v>
          </cell>
          <cell r="C54">
            <v>0</v>
          </cell>
          <cell r="D54">
            <v>4.5674999999999999</v>
          </cell>
          <cell r="E54">
            <v>0</v>
          </cell>
          <cell r="F54">
            <v>9.1399999999999995E-2</v>
          </cell>
          <cell r="G54">
            <v>0</v>
          </cell>
          <cell r="H54">
            <v>4.6589</v>
          </cell>
          <cell r="I54">
            <v>0</v>
          </cell>
        </row>
        <row r="55">
          <cell r="A55">
            <v>8</v>
          </cell>
          <cell r="B55" t="str">
            <v>C&amp;R Panel (for transformer)</v>
          </cell>
          <cell r="C55">
            <v>0</v>
          </cell>
          <cell r="D55">
            <v>4.5674999999999999</v>
          </cell>
          <cell r="E55">
            <v>0</v>
          </cell>
          <cell r="F55">
            <v>9.1399999999999995E-2</v>
          </cell>
          <cell r="G55">
            <v>0</v>
          </cell>
          <cell r="H55">
            <v>4.6589</v>
          </cell>
          <cell r="I55">
            <v>0</v>
          </cell>
        </row>
        <row r="56">
          <cell r="A56">
            <v>9</v>
          </cell>
          <cell r="B56" t="str">
            <v>C&amp;R Panel (Bus coup./Bus tie)</v>
          </cell>
          <cell r="C56">
            <v>0</v>
          </cell>
          <cell r="D56">
            <v>4.5674999999999999</v>
          </cell>
          <cell r="E56">
            <v>0</v>
          </cell>
          <cell r="F56">
            <v>9.1399999999999995E-2</v>
          </cell>
          <cell r="G56">
            <v>0</v>
          </cell>
          <cell r="H56">
            <v>4.6589</v>
          </cell>
          <cell r="I56">
            <v>0</v>
          </cell>
        </row>
        <row r="57">
          <cell r="A57">
            <v>10</v>
          </cell>
          <cell r="B57" t="str">
            <v>Synchroscope</v>
          </cell>
          <cell r="C57">
            <v>0</v>
          </cell>
          <cell r="D57">
            <v>0</v>
          </cell>
          <cell r="E57">
            <v>0</v>
          </cell>
          <cell r="F57">
            <v>1.5</v>
          </cell>
          <cell r="G57">
            <v>0</v>
          </cell>
          <cell r="H57">
            <v>1.5</v>
          </cell>
          <cell r="I57">
            <v>0</v>
          </cell>
        </row>
        <row r="58">
          <cell r="A58">
            <v>11</v>
          </cell>
          <cell r="B58" t="str">
            <v>PT</v>
          </cell>
          <cell r="C58">
            <v>0</v>
          </cell>
          <cell r="D58">
            <v>1.5</v>
          </cell>
          <cell r="E58">
            <v>0</v>
          </cell>
          <cell r="F58">
            <v>0.1</v>
          </cell>
          <cell r="G58">
            <v>0</v>
          </cell>
          <cell r="H58">
            <v>1.6</v>
          </cell>
          <cell r="I58">
            <v>0</v>
          </cell>
        </row>
        <row r="59">
          <cell r="A59">
            <v>12</v>
          </cell>
          <cell r="B59" t="str">
            <v>Suspension/Tension String with H/W</v>
          </cell>
          <cell r="C59">
            <v>0</v>
          </cell>
          <cell r="D59">
            <v>6.0785000000000006E-2</v>
          </cell>
          <cell r="E59">
            <v>0</v>
          </cell>
          <cell r="F59">
            <v>6.0000000000000001E-3</v>
          </cell>
          <cell r="G59">
            <v>0</v>
          </cell>
          <cell r="H59">
            <v>6.6785000000000011E-2</v>
          </cell>
          <cell r="I59">
            <v>0</v>
          </cell>
        </row>
        <row r="60">
          <cell r="A60">
            <v>13</v>
          </cell>
          <cell r="B60" t="str">
            <v>Double Tension String with H/W</v>
          </cell>
          <cell r="C60">
            <v>0</v>
          </cell>
          <cell r="D60">
            <v>0.11468500000000001</v>
          </cell>
          <cell r="E60">
            <v>0</v>
          </cell>
          <cell r="F60">
            <v>1.1599999999999999E-2</v>
          </cell>
          <cell r="G60">
            <v>0</v>
          </cell>
          <cell r="H60">
            <v>0.12628500000000001</v>
          </cell>
          <cell r="I60">
            <v>0</v>
          </cell>
        </row>
        <row r="61">
          <cell r="A61">
            <v>13</v>
          </cell>
          <cell r="B61" t="str">
            <v>Double Tension String with H/W</v>
          </cell>
          <cell r="C61">
            <v>0</v>
          </cell>
          <cell r="D61">
            <v>0.114685</v>
          </cell>
          <cell r="E61">
            <v>0</v>
          </cell>
          <cell r="F61">
            <v>1.1599999999999999E-2</v>
          </cell>
          <cell r="G61">
            <v>0</v>
          </cell>
          <cell r="H61">
            <v>0.12628500000000001</v>
          </cell>
          <cell r="I61">
            <v>0</v>
          </cell>
        </row>
        <row r="62">
          <cell r="B62" t="str">
            <v>SUB TOTAL (A)</v>
          </cell>
          <cell r="C62" t="str">
            <v/>
          </cell>
          <cell r="D62">
            <v>0</v>
          </cell>
          <cell r="E62">
            <v>0</v>
          </cell>
          <cell r="F62">
            <v>0</v>
          </cell>
          <cell r="G62">
            <v>0</v>
          </cell>
          <cell r="H62">
            <v>0</v>
          </cell>
          <cell r="I62">
            <v>0</v>
          </cell>
        </row>
        <row r="63">
          <cell r="I63">
            <v>0</v>
          </cell>
        </row>
        <row r="64">
          <cell r="A64" t="str">
            <v>(B)</v>
          </cell>
          <cell r="B64" t="str">
            <v>132KV EQUIPMENTS</v>
          </cell>
        </row>
        <row r="65">
          <cell r="A65" t="str">
            <v>(B)</v>
          </cell>
          <cell r="B65" t="str">
            <v>132KV EQUIPMENTS</v>
          </cell>
        </row>
        <row r="66">
          <cell r="A66">
            <v>1</v>
          </cell>
          <cell r="B66" t="str">
            <v>Circuit Breaker</v>
          </cell>
          <cell r="C66">
            <v>1</v>
          </cell>
          <cell r="D66">
            <v>6.4887000000000015</v>
          </cell>
          <cell r="E66">
            <v>6.4887000000000015</v>
          </cell>
          <cell r="F66">
            <v>0.57534999999999992</v>
          </cell>
          <cell r="G66">
            <v>0.57534999999999992</v>
          </cell>
          <cell r="H66">
            <v>7.0640500000000017</v>
          </cell>
          <cell r="I66">
            <v>7.0640500000000017</v>
          </cell>
        </row>
        <row r="67">
          <cell r="A67">
            <v>2</v>
          </cell>
          <cell r="B67" t="str">
            <v>CT</v>
          </cell>
          <cell r="C67">
            <v>3</v>
          </cell>
          <cell r="D67">
            <v>0.6766871508379888</v>
          </cell>
          <cell r="E67">
            <v>2.0300614525139666</v>
          </cell>
          <cell r="F67">
            <v>4.9566480446927373E-2</v>
          </cell>
          <cell r="G67">
            <v>0.14869944134078211</v>
          </cell>
          <cell r="H67">
            <v>0.72625363128491616</v>
          </cell>
          <cell r="I67">
            <v>2.1787608938547489</v>
          </cell>
        </row>
        <row r="68">
          <cell r="A68">
            <v>3</v>
          </cell>
          <cell r="B68" t="str">
            <v xml:space="preserve">Isolator  with E/S </v>
          </cell>
          <cell r="C68">
            <v>0</v>
          </cell>
          <cell r="D68">
            <v>0.32090000000000002</v>
          </cell>
          <cell r="E68">
            <v>0</v>
          </cell>
          <cell r="F68">
            <v>2.4400000000000002E-2</v>
          </cell>
          <cell r="G68">
            <v>0</v>
          </cell>
          <cell r="H68">
            <v>0.3453</v>
          </cell>
          <cell r="I68">
            <v>0</v>
          </cell>
        </row>
        <row r="69">
          <cell r="A69">
            <v>4</v>
          </cell>
          <cell r="B69" t="str">
            <v>Isolator without E/S</v>
          </cell>
          <cell r="C69">
            <v>3</v>
          </cell>
          <cell r="D69">
            <v>0.32090000000000002</v>
          </cell>
          <cell r="E69">
            <v>0.96270000000000011</v>
          </cell>
          <cell r="F69">
            <v>2.4400000000000002E-2</v>
          </cell>
          <cell r="G69">
            <v>7.3200000000000001E-2</v>
          </cell>
          <cell r="H69">
            <v>0.3453</v>
          </cell>
          <cell r="I69">
            <v>1.0359</v>
          </cell>
        </row>
        <row r="70">
          <cell r="A70">
            <v>5</v>
          </cell>
          <cell r="B70" t="str">
            <v>PT</v>
          </cell>
          <cell r="C70">
            <v>0</v>
          </cell>
          <cell r="D70">
            <v>0.65</v>
          </cell>
          <cell r="E70">
            <v>0</v>
          </cell>
          <cell r="F70">
            <v>5.6000000000000001E-2</v>
          </cell>
          <cell r="G70">
            <v>0</v>
          </cell>
          <cell r="H70">
            <v>0.70600000000000007</v>
          </cell>
          <cell r="I70">
            <v>0</v>
          </cell>
        </row>
        <row r="71">
          <cell r="A71">
            <v>6</v>
          </cell>
          <cell r="B71" t="str">
            <v>LA</v>
          </cell>
          <cell r="C71">
            <v>3</v>
          </cell>
          <cell r="D71">
            <v>0.2258</v>
          </cell>
          <cell r="E71">
            <v>0.6774</v>
          </cell>
          <cell r="F71">
            <v>1.4200000000000001E-2</v>
          </cell>
          <cell r="G71">
            <v>4.2599999999999999E-2</v>
          </cell>
          <cell r="H71">
            <v>0.24</v>
          </cell>
          <cell r="I71">
            <v>0.72</v>
          </cell>
        </row>
        <row r="72">
          <cell r="A72">
            <v>7</v>
          </cell>
          <cell r="B72" t="str">
            <v>C&amp;R Panel (for 220/132KV Xmer)</v>
          </cell>
          <cell r="C72">
            <v>0</v>
          </cell>
          <cell r="D72">
            <v>4.9398999999999997</v>
          </cell>
          <cell r="E72">
            <v>0</v>
          </cell>
          <cell r="F72">
            <v>0.32175000000000004</v>
          </cell>
          <cell r="G72">
            <v>0</v>
          </cell>
          <cell r="H72">
            <v>5.2616499999999995</v>
          </cell>
          <cell r="I72">
            <v>0</v>
          </cell>
        </row>
        <row r="73">
          <cell r="A73">
            <v>8</v>
          </cell>
          <cell r="B73" t="str">
            <v>C&amp;R Panel (for 132/33KV Xmer)</v>
          </cell>
          <cell r="C73">
            <v>1</v>
          </cell>
          <cell r="D73">
            <v>4.9398999999999997</v>
          </cell>
          <cell r="E73">
            <v>4.9398999999999997</v>
          </cell>
          <cell r="F73">
            <v>0.32175000000000004</v>
          </cell>
          <cell r="G73">
            <v>0.32175000000000004</v>
          </cell>
          <cell r="H73">
            <v>5.2616499999999995</v>
          </cell>
          <cell r="I73">
            <v>5.2616499999999995</v>
          </cell>
        </row>
        <row r="74">
          <cell r="A74">
            <v>9</v>
          </cell>
          <cell r="B74" t="str">
            <v>C&amp;R Panel (for Feeder)</v>
          </cell>
          <cell r="C74">
            <v>0</v>
          </cell>
          <cell r="D74">
            <v>4.9398999999999997</v>
          </cell>
          <cell r="E74">
            <v>0</v>
          </cell>
          <cell r="F74">
            <v>0.32175000000000004</v>
          </cell>
          <cell r="G74">
            <v>0</v>
          </cell>
          <cell r="H74">
            <v>5.2616499999999995</v>
          </cell>
          <cell r="I74">
            <v>0</v>
          </cell>
        </row>
        <row r="75">
          <cell r="A75">
            <v>10</v>
          </cell>
          <cell r="B75" t="str">
            <v>C&amp;R Panel (for Bus coupler)</v>
          </cell>
          <cell r="C75">
            <v>0</v>
          </cell>
          <cell r="D75">
            <v>4.9398999999999997</v>
          </cell>
          <cell r="E75">
            <v>0</v>
          </cell>
          <cell r="F75">
            <v>0.32175000000000004</v>
          </cell>
          <cell r="G75">
            <v>0</v>
          </cell>
          <cell r="H75">
            <v>5.2616499999999995</v>
          </cell>
          <cell r="I75">
            <v>0</v>
          </cell>
        </row>
        <row r="76">
          <cell r="A76">
            <v>11</v>
          </cell>
          <cell r="B76" t="str">
            <v>PI/Solid Core Insulators</v>
          </cell>
          <cell r="C76">
            <v>36</v>
          </cell>
          <cell r="D76">
            <v>7.2499999999999995E-2</v>
          </cell>
          <cell r="E76">
            <v>2.61</v>
          </cell>
          <cell r="F76">
            <v>1.4E-2</v>
          </cell>
          <cell r="G76">
            <v>0.504</v>
          </cell>
          <cell r="H76">
            <v>8.6499999999999994E-2</v>
          </cell>
          <cell r="I76">
            <v>3.1139999999999999</v>
          </cell>
        </row>
        <row r="77">
          <cell r="A77">
            <v>12</v>
          </cell>
          <cell r="B77" t="str">
            <v>Suspension &amp; Tension String with H/W</v>
          </cell>
          <cell r="C77">
            <v>20</v>
          </cell>
          <cell r="D77">
            <v>3.6319999999999998E-2</v>
          </cell>
          <cell r="E77">
            <v>0.72639999999999993</v>
          </cell>
          <cell r="F77">
            <v>3.9924999999999995E-3</v>
          </cell>
          <cell r="G77">
            <v>7.984999999999999E-2</v>
          </cell>
          <cell r="H77">
            <v>4.0312500000000001E-2</v>
          </cell>
          <cell r="I77">
            <v>0.80624999999999991</v>
          </cell>
        </row>
        <row r="78">
          <cell r="A78">
            <v>13</v>
          </cell>
          <cell r="B78" t="str">
            <v>Double Tension String with H/W</v>
          </cell>
          <cell r="C78">
            <v>8</v>
          </cell>
          <cell r="D78">
            <v>5.9319999999999998E-2</v>
          </cell>
          <cell r="E78">
            <v>0.47455999999999998</v>
          </cell>
          <cell r="F78">
            <v>6.9924999999999987E-3</v>
          </cell>
          <cell r="G78">
            <v>5.593999999999999E-2</v>
          </cell>
          <cell r="H78">
            <v>6.6312499999999996E-2</v>
          </cell>
          <cell r="I78">
            <v>0.53049999999999997</v>
          </cell>
        </row>
        <row r="79">
          <cell r="A79">
            <v>13</v>
          </cell>
          <cell r="B79" t="str">
            <v>Double Tension String with H/W</v>
          </cell>
          <cell r="C79">
            <v>8</v>
          </cell>
          <cell r="D79">
            <v>5.9319999999999998E-2</v>
          </cell>
          <cell r="E79">
            <v>0.47455999999999998</v>
          </cell>
          <cell r="F79">
            <v>6.992E-3</v>
          </cell>
          <cell r="G79">
            <v>5.5939999999999997E-2</v>
          </cell>
          <cell r="H79">
            <v>6.6311999999999996E-2</v>
          </cell>
          <cell r="I79">
            <v>0.53049999999999997</v>
          </cell>
        </row>
        <row r="80">
          <cell r="B80" t="str">
            <v>SUB TOTAL (B)</v>
          </cell>
          <cell r="C80">
            <v>0</v>
          </cell>
          <cell r="D80">
            <v>0</v>
          </cell>
          <cell r="E80">
            <v>18.909721452513967</v>
          </cell>
          <cell r="F80">
            <v>0</v>
          </cell>
          <cell r="G80">
            <v>1.801389441340782</v>
          </cell>
          <cell r="H80">
            <v>0</v>
          </cell>
          <cell r="I80">
            <v>20.711110893854752</v>
          </cell>
        </row>
        <row r="81">
          <cell r="I81">
            <v>20.711110999999999</v>
          </cell>
        </row>
        <row r="82">
          <cell r="A82" t="str">
            <v>(C)</v>
          </cell>
          <cell r="B82" t="str">
            <v>33KV EQUIPMENTS</v>
          </cell>
        </row>
        <row r="83">
          <cell r="A83" t="str">
            <v>(C)</v>
          </cell>
          <cell r="B83" t="str">
            <v>33KV EQUIPMENTS</v>
          </cell>
        </row>
        <row r="84">
          <cell r="A84">
            <v>1</v>
          </cell>
          <cell r="B84" t="str">
            <v>Circuit Breaker</v>
          </cell>
          <cell r="C84">
            <v>1</v>
          </cell>
          <cell r="D84">
            <v>2.3801000000000001</v>
          </cell>
          <cell r="E84">
            <v>2.3801000000000001</v>
          </cell>
          <cell r="F84">
            <v>0.1452</v>
          </cell>
          <cell r="G84">
            <v>0.1452</v>
          </cell>
          <cell r="H84">
            <v>2.5253000000000001</v>
          </cell>
          <cell r="I84">
            <v>2.5253000000000001</v>
          </cell>
        </row>
        <row r="85">
          <cell r="A85">
            <v>2</v>
          </cell>
          <cell r="B85" t="str">
            <v>CT</v>
          </cell>
          <cell r="C85">
            <v>3</v>
          </cell>
          <cell r="D85">
            <v>0.1192</v>
          </cell>
          <cell r="E85">
            <v>0.35760000000000003</v>
          </cell>
          <cell r="F85">
            <v>1.23E-2</v>
          </cell>
          <cell r="G85">
            <v>3.6900000000000002E-2</v>
          </cell>
          <cell r="H85">
            <v>0.13150000000000001</v>
          </cell>
          <cell r="I85">
            <v>0.39450000000000002</v>
          </cell>
        </row>
        <row r="86">
          <cell r="A86">
            <v>3</v>
          </cell>
          <cell r="B86" t="str">
            <v>LA</v>
          </cell>
          <cell r="C86">
            <v>3</v>
          </cell>
          <cell r="D86">
            <v>3.6799999999999999E-2</v>
          </cell>
          <cell r="E86">
            <v>0.1104</v>
          </cell>
          <cell r="F86">
            <v>2.3E-3</v>
          </cell>
          <cell r="G86">
            <v>6.8999999999999999E-3</v>
          </cell>
          <cell r="H86">
            <v>3.9099999999999996E-2</v>
          </cell>
          <cell r="I86">
            <v>0.1173</v>
          </cell>
        </row>
        <row r="87">
          <cell r="A87">
            <v>4</v>
          </cell>
          <cell r="B87" t="str">
            <v>Potential transformer</v>
          </cell>
          <cell r="C87">
            <v>0</v>
          </cell>
          <cell r="D87">
            <v>1.2500000000000001E-2</v>
          </cell>
          <cell r="E87">
            <v>0</v>
          </cell>
          <cell r="F87">
            <v>2E-3</v>
          </cell>
          <cell r="G87">
            <v>0</v>
          </cell>
          <cell r="H87">
            <v>1.4500000000000001E-2</v>
          </cell>
          <cell r="I87">
            <v>0</v>
          </cell>
        </row>
        <row r="88">
          <cell r="A88">
            <v>5</v>
          </cell>
          <cell r="B88" t="str">
            <v>Isolator (with E/S) with insulator</v>
          </cell>
          <cell r="C88">
            <v>0</v>
          </cell>
          <cell r="D88">
            <v>0.10929999999999999</v>
          </cell>
          <cell r="E88">
            <v>0</v>
          </cell>
          <cell r="F88">
            <v>7.4999999999999997E-3</v>
          </cell>
          <cell r="G88">
            <v>0</v>
          </cell>
          <cell r="H88">
            <v>0.11679999999999999</v>
          </cell>
          <cell r="I88">
            <v>0</v>
          </cell>
        </row>
        <row r="89">
          <cell r="A89">
            <v>6</v>
          </cell>
          <cell r="B89" t="str">
            <v>Isolator (without E/S) with insulator</v>
          </cell>
          <cell r="C89">
            <v>2</v>
          </cell>
          <cell r="D89">
            <v>0.10929999999999999</v>
          </cell>
          <cell r="E89">
            <v>0.21859999999999999</v>
          </cell>
          <cell r="F89">
            <v>7.4999999999999997E-3</v>
          </cell>
          <cell r="G89">
            <v>1.4999999999999999E-2</v>
          </cell>
          <cell r="H89">
            <v>0.11679999999999999</v>
          </cell>
          <cell r="I89">
            <v>0.23359999999999997</v>
          </cell>
        </row>
        <row r="90">
          <cell r="A90">
            <v>7</v>
          </cell>
          <cell r="B90" t="str">
            <v>C&amp;R Panel(for transformer)</v>
          </cell>
          <cell r="C90">
            <v>1</v>
          </cell>
          <cell r="D90">
            <v>1.8125</v>
          </cell>
          <cell r="E90">
            <v>1.8125</v>
          </cell>
          <cell r="F90">
            <v>9.4200000000000006E-2</v>
          </cell>
          <cell r="G90">
            <v>9.4200000000000006E-2</v>
          </cell>
          <cell r="H90">
            <v>1.9067000000000001</v>
          </cell>
          <cell r="I90">
            <v>1.9067000000000001</v>
          </cell>
        </row>
        <row r="91">
          <cell r="A91">
            <v>8</v>
          </cell>
          <cell r="B91" t="str">
            <v>C&amp;R Panel (for two feeder circuit)</v>
          </cell>
          <cell r="C91">
            <v>0</v>
          </cell>
          <cell r="D91">
            <v>1.8125</v>
          </cell>
          <cell r="E91">
            <v>0</v>
          </cell>
          <cell r="F91">
            <v>9.4200000000000006E-2</v>
          </cell>
          <cell r="G91">
            <v>0</v>
          </cell>
          <cell r="H91">
            <v>1.9067000000000001</v>
          </cell>
          <cell r="I91">
            <v>0</v>
          </cell>
        </row>
        <row r="92">
          <cell r="A92">
            <v>9</v>
          </cell>
          <cell r="B92" t="str">
            <v>Solid Core Insulators</v>
          </cell>
          <cell r="C92">
            <v>3</v>
          </cell>
          <cell r="D92">
            <v>1.2500000000000001E-2</v>
          </cell>
          <cell r="E92">
            <v>3.7500000000000006E-2</v>
          </cell>
          <cell r="F92">
            <v>2E-3</v>
          </cell>
          <cell r="G92">
            <v>6.0000000000000001E-3</v>
          </cell>
          <cell r="H92">
            <v>1.4500000000000001E-2</v>
          </cell>
          <cell r="I92">
            <v>4.3500000000000004E-2</v>
          </cell>
        </row>
        <row r="93">
          <cell r="A93">
            <v>10</v>
          </cell>
          <cell r="B93" t="str">
            <v>Suspension/Tension String with H/W</v>
          </cell>
          <cell r="C93">
            <v>12</v>
          </cell>
          <cell r="D93">
            <v>5.1900000000000002E-3</v>
          </cell>
          <cell r="E93">
            <v>4.1520000000000001E-2</v>
          </cell>
          <cell r="F93">
            <v>2.4000000000000002E-3</v>
          </cell>
          <cell r="G93">
            <v>1.9200000000000002E-2</v>
          </cell>
          <cell r="H93">
            <v>7.5900000000000004E-3</v>
          </cell>
          <cell r="I93">
            <v>6.0720000000000003E-2</v>
          </cell>
        </row>
        <row r="94">
          <cell r="A94">
            <v>11</v>
          </cell>
          <cell r="B94" t="str">
            <v>Double Tension String with H/W</v>
          </cell>
          <cell r="C94">
            <v>8</v>
          </cell>
          <cell r="D94">
            <v>1.038E-2</v>
          </cell>
          <cell r="E94">
            <v>0.12456</v>
          </cell>
          <cell r="F94">
            <v>4.5999999999999999E-3</v>
          </cell>
          <cell r="G94">
            <v>5.5199999999999999E-2</v>
          </cell>
          <cell r="H94">
            <v>1.498E-2</v>
          </cell>
          <cell r="I94">
            <v>0.17976</v>
          </cell>
        </row>
        <row r="95">
          <cell r="A95">
            <v>11</v>
          </cell>
          <cell r="B95" t="str">
            <v>Double Tension String with H/W</v>
          </cell>
          <cell r="C95">
            <v>8</v>
          </cell>
          <cell r="D95">
            <v>1.038E-2</v>
          </cell>
          <cell r="E95">
            <v>0.12456</v>
          </cell>
          <cell r="F95">
            <v>4.5999999999999999E-3</v>
          </cell>
          <cell r="G95">
            <v>5.5199999999999999E-2</v>
          </cell>
          <cell r="H95">
            <v>1.498E-2</v>
          </cell>
          <cell r="I95">
            <v>0.17976</v>
          </cell>
        </row>
        <row r="96">
          <cell r="B96" t="str">
            <v>SUB TOTAL (C)</v>
          </cell>
          <cell r="C96">
            <v>0</v>
          </cell>
          <cell r="D96">
            <v>0</v>
          </cell>
          <cell r="E96">
            <v>5.0827799999999996</v>
          </cell>
          <cell r="F96">
            <v>0</v>
          </cell>
          <cell r="G96">
            <v>0.37859999999999994</v>
          </cell>
          <cell r="H96">
            <v>0</v>
          </cell>
          <cell r="I96">
            <v>5.4613800000000001</v>
          </cell>
        </row>
        <row r="97">
          <cell r="I97">
            <v>5.4613800000000001</v>
          </cell>
        </row>
        <row r="98">
          <cell r="A98" t="str">
            <v>(D)</v>
          </cell>
          <cell r="B98" t="str">
            <v>TRANSFORMER &amp; ASSOCIATED EQUIP.</v>
          </cell>
        </row>
        <row r="99">
          <cell r="A99" t="str">
            <v>(D)</v>
          </cell>
          <cell r="B99" t="str">
            <v>TRANSFORMER &amp; ASSOCIATED EQUIP.</v>
          </cell>
        </row>
        <row r="100">
          <cell r="A100">
            <v>1</v>
          </cell>
          <cell r="B100" t="str">
            <v>160MVA 220/132KV Xmer(with oil and associated eqip.)</v>
          </cell>
          <cell r="C100">
            <v>0</v>
          </cell>
          <cell r="D100">
            <v>307.5</v>
          </cell>
          <cell r="E100">
            <v>0</v>
          </cell>
          <cell r="F100">
            <v>12.34</v>
          </cell>
          <cell r="G100">
            <v>0</v>
          </cell>
          <cell r="H100">
            <v>319.83999999999997</v>
          </cell>
          <cell r="I100">
            <v>0</v>
          </cell>
        </row>
        <row r="101">
          <cell r="A101">
            <v>2</v>
          </cell>
          <cell r="B101" t="str">
            <v>40MVA 132/33KV Xmer (with oil and associated equip.)</v>
          </cell>
          <cell r="C101">
            <v>1</v>
          </cell>
          <cell r="D101">
            <v>124.35869344262296</v>
          </cell>
          <cell r="E101">
            <v>124.35869344262296</v>
          </cell>
          <cell r="F101">
            <v>8.5145573770491794</v>
          </cell>
          <cell r="G101">
            <v>8.5145573770491794</v>
          </cell>
          <cell r="H101">
            <v>132.87325081967214</v>
          </cell>
          <cell r="I101">
            <v>132.87325081967214</v>
          </cell>
        </row>
        <row r="102">
          <cell r="A102">
            <v>3</v>
          </cell>
          <cell r="B102" t="str">
            <v>Oil filteration Machine(500 Gl.per Hr.)</v>
          </cell>
          <cell r="C102">
            <v>1</v>
          </cell>
          <cell r="D102">
            <v>2.2738</v>
          </cell>
          <cell r="E102">
            <v>2.2738</v>
          </cell>
          <cell r="F102">
            <v>0.30199999999999999</v>
          </cell>
          <cell r="G102">
            <v>0.30199999999999999</v>
          </cell>
          <cell r="H102">
            <v>2.5758000000000001</v>
          </cell>
          <cell r="I102">
            <v>2.5758000000000001</v>
          </cell>
        </row>
        <row r="103">
          <cell r="A103">
            <v>4</v>
          </cell>
          <cell r="B103" t="str">
            <v>Oil Storage Tank (15/20 KL)</v>
          </cell>
          <cell r="C103">
            <v>0</v>
          </cell>
          <cell r="D103">
            <v>0</v>
          </cell>
          <cell r="E103">
            <v>0</v>
          </cell>
          <cell r="F103">
            <v>2</v>
          </cell>
          <cell r="G103">
            <v>0</v>
          </cell>
          <cell r="H103">
            <v>2</v>
          </cell>
          <cell r="I103">
            <v>0</v>
          </cell>
        </row>
        <row r="104">
          <cell r="A104">
            <v>4</v>
          </cell>
          <cell r="B104" t="str">
            <v>Oil Storage Tank (15/20 KL)</v>
          </cell>
          <cell r="C104">
            <v>0</v>
          </cell>
          <cell r="D104">
            <v>0</v>
          </cell>
          <cell r="E104">
            <v>0</v>
          </cell>
          <cell r="F104">
            <v>2</v>
          </cell>
          <cell r="G104">
            <v>0</v>
          </cell>
          <cell r="H104">
            <v>2</v>
          </cell>
          <cell r="I104">
            <v>0</v>
          </cell>
        </row>
        <row r="105">
          <cell r="B105" t="str">
            <v>SUB TOTAL (D)</v>
          </cell>
          <cell r="C105">
            <v>0</v>
          </cell>
          <cell r="D105">
            <v>0</v>
          </cell>
          <cell r="E105">
            <v>126.63249344262296</v>
          </cell>
          <cell r="F105">
            <v>0</v>
          </cell>
          <cell r="G105">
            <v>8.816557377049179</v>
          </cell>
          <cell r="H105">
            <v>0</v>
          </cell>
          <cell r="I105">
            <v>135.44905081967212</v>
          </cell>
        </row>
        <row r="106">
          <cell r="I106">
            <v>135.449051</v>
          </cell>
        </row>
        <row r="107">
          <cell r="A107" t="str">
            <v>(E)</v>
          </cell>
          <cell r="B107" t="str">
            <v xml:space="preserve">220KV &amp;132KV Carrier Comm.Equip.including provision for </v>
          </cell>
        </row>
        <row r="108">
          <cell r="B108" t="str">
            <v>telemetering etc.&amp; sending s/ss reqmnt</v>
          </cell>
        </row>
        <row r="109">
          <cell r="B109" t="str">
            <v>telemetering etc.&amp; sending s/ss reqmnt</v>
          </cell>
        </row>
        <row r="110">
          <cell r="A110">
            <v>1</v>
          </cell>
          <cell r="B110" t="str">
            <v>Carrier cabinet</v>
          </cell>
          <cell r="C110">
            <v>0</v>
          </cell>
          <cell r="D110">
            <v>3.5</v>
          </cell>
          <cell r="E110">
            <v>0</v>
          </cell>
          <cell r="F110">
            <v>3.5709999999999999E-2</v>
          </cell>
          <cell r="G110">
            <v>0</v>
          </cell>
          <cell r="H110">
            <v>3.5357099999999999</v>
          </cell>
          <cell r="I110">
            <v>0</v>
          </cell>
        </row>
        <row r="111">
          <cell r="A111">
            <v>2</v>
          </cell>
          <cell r="B111" t="str">
            <v>Coupling Devices (LMU)</v>
          </cell>
          <cell r="C111">
            <v>0</v>
          </cell>
          <cell r="D111">
            <v>0.8</v>
          </cell>
          <cell r="E111">
            <v>0</v>
          </cell>
          <cell r="F111">
            <v>0</v>
          </cell>
          <cell r="G111">
            <v>0</v>
          </cell>
          <cell r="H111">
            <v>0.8</v>
          </cell>
          <cell r="I111">
            <v>0</v>
          </cell>
        </row>
        <row r="112">
          <cell r="A112">
            <v>3</v>
          </cell>
          <cell r="B112" t="str">
            <v>Protection coupler</v>
          </cell>
          <cell r="C112">
            <v>0</v>
          </cell>
          <cell r="D112">
            <v>1.7</v>
          </cell>
          <cell r="E112">
            <v>0</v>
          </cell>
          <cell r="F112">
            <v>0</v>
          </cell>
          <cell r="G112">
            <v>0</v>
          </cell>
          <cell r="H112">
            <v>1.7</v>
          </cell>
          <cell r="I112">
            <v>0</v>
          </cell>
        </row>
        <row r="113">
          <cell r="A113">
            <v>4</v>
          </cell>
          <cell r="B113" t="str">
            <v>EPAX</v>
          </cell>
          <cell r="C113">
            <v>0</v>
          </cell>
          <cell r="D113">
            <v>2.5</v>
          </cell>
          <cell r="E113">
            <v>0</v>
          </cell>
          <cell r="F113">
            <v>0</v>
          </cell>
          <cell r="G113">
            <v>0</v>
          </cell>
          <cell r="H113">
            <v>2.5</v>
          </cell>
          <cell r="I113">
            <v>0</v>
          </cell>
        </row>
        <row r="114">
          <cell r="A114">
            <v>5</v>
          </cell>
          <cell r="B114" t="str">
            <v>Telephone Sets</v>
          </cell>
          <cell r="C114">
            <v>0</v>
          </cell>
          <cell r="D114">
            <v>0.01</v>
          </cell>
          <cell r="E114">
            <v>0</v>
          </cell>
          <cell r="F114">
            <v>0</v>
          </cell>
          <cell r="G114">
            <v>0</v>
          </cell>
          <cell r="H114">
            <v>0.01</v>
          </cell>
          <cell r="I114">
            <v>0</v>
          </cell>
        </row>
        <row r="115">
          <cell r="A115">
            <v>6</v>
          </cell>
          <cell r="B115" t="str">
            <v>Coxial Cable (KM)</v>
          </cell>
          <cell r="C115">
            <v>0</v>
          </cell>
          <cell r="D115">
            <v>0.8</v>
          </cell>
          <cell r="E115">
            <v>0</v>
          </cell>
          <cell r="F115">
            <v>0</v>
          </cell>
          <cell r="G115">
            <v>0</v>
          </cell>
          <cell r="H115">
            <v>0.8</v>
          </cell>
          <cell r="I115">
            <v>0</v>
          </cell>
        </row>
        <row r="116">
          <cell r="A116">
            <v>7</v>
          </cell>
          <cell r="B116" t="str">
            <v>Telephone Cable</v>
          </cell>
          <cell r="C116">
            <v>0</v>
          </cell>
          <cell r="D116">
            <v>0.25</v>
          </cell>
          <cell r="E116">
            <v>0</v>
          </cell>
          <cell r="F116">
            <v>0</v>
          </cell>
          <cell r="G116">
            <v>0</v>
          </cell>
          <cell r="H116">
            <v>0.25</v>
          </cell>
          <cell r="I116">
            <v>0</v>
          </cell>
        </row>
        <row r="117">
          <cell r="A117">
            <v>8</v>
          </cell>
          <cell r="B117" t="str">
            <v>220kV Wave Trap</v>
          </cell>
          <cell r="C117">
            <v>0</v>
          </cell>
          <cell r="D117">
            <v>1.5</v>
          </cell>
          <cell r="E117">
            <v>0</v>
          </cell>
          <cell r="F117">
            <v>0</v>
          </cell>
          <cell r="G117">
            <v>0</v>
          </cell>
          <cell r="H117">
            <v>1.5</v>
          </cell>
          <cell r="I117">
            <v>0</v>
          </cell>
        </row>
        <row r="118">
          <cell r="A118">
            <v>9</v>
          </cell>
          <cell r="B118" t="str">
            <v>132kV Wave Trap</v>
          </cell>
          <cell r="C118">
            <v>0</v>
          </cell>
          <cell r="D118">
            <v>1</v>
          </cell>
          <cell r="E118">
            <v>0</v>
          </cell>
          <cell r="F118">
            <v>0</v>
          </cell>
          <cell r="G118">
            <v>0</v>
          </cell>
          <cell r="H118">
            <v>1</v>
          </cell>
          <cell r="I118">
            <v>0</v>
          </cell>
        </row>
        <row r="119">
          <cell r="A119">
            <v>10</v>
          </cell>
          <cell r="B119" t="str">
            <v>220kV CVT</v>
          </cell>
          <cell r="C119">
            <v>0</v>
          </cell>
          <cell r="D119">
            <v>2.5</v>
          </cell>
          <cell r="E119">
            <v>0</v>
          </cell>
          <cell r="F119">
            <v>0</v>
          </cell>
          <cell r="G119">
            <v>0</v>
          </cell>
          <cell r="H119">
            <v>2.5</v>
          </cell>
          <cell r="I119">
            <v>0</v>
          </cell>
        </row>
        <row r="120">
          <cell r="A120">
            <v>11</v>
          </cell>
          <cell r="B120" t="str">
            <v>132kV Coupling Capacitors</v>
          </cell>
          <cell r="C120">
            <v>0</v>
          </cell>
          <cell r="D120">
            <v>1</v>
          </cell>
          <cell r="E120">
            <v>0</v>
          </cell>
          <cell r="F120">
            <v>0</v>
          </cell>
          <cell r="G120">
            <v>0</v>
          </cell>
          <cell r="H120">
            <v>1</v>
          </cell>
          <cell r="I120">
            <v>0</v>
          </cell>
        </row>
        <row r="121">
          <cell r="A121">
            <v>11</v>
          </cell>
          <cell r="B121" t="str">
            <v>132kV Coupling Capacitors</v>
          </cell>
          <cell r="C121">
            <v>0</v>
          </cell>
          <cell r="D121">
            <v>1</v>
          </cell>
          <cell r="E121">
            <v>0</v>
          </cell>
          <cell r="F121">
            <v>0</v>
          </cell>
          <cell r="G121">
            <v>0</v>
          </cell>
          <cell r="H121">
            <v>1</v>
          </cell>
          <cell r="I121">
            <v>0</v>
          </cell>
        </row>
        <row r="122">
          <cell r="B122" t="str">
            <v>SUB TOTAL (E)</v>
          </cell>
          <cell r="C122">
            <v>0</v>
          </cell>
          <cell r="D122">
            <v>0</v>
          </cell>
          <cell r="E122">
            <v>0</v>
          </cell>
          <cell r="F122">
            <v>0</v>
          </cell>
          <cell r="G122">
            <v>0</v>
          </cell>
          <cell r="H122">
            <v>0</v>
          </cell>
          <cell r="I122">
            <v>0</v>
          </cell>
        </row>
        <row r="123">
          <cell r="I123">
            <v>0</v>
          </cell>
        </row>
        <row r="124">
          <cell r="A124" t="str">
            <v>(F-I)</v>
          </cell>
          <cell r="B124" t="str">
            <v>220KV Structures</v>
          </cell>
          <cell r="C124" t="str">
            <v>Weight of Steel in MT</v>
          </cell>
        </row>
        <row r="125">
          <cell r="A125" t="str">
            <v>(F-I)</v>
          </cell>
          <cell r="B125" t="str">
            <v>220KV Structures</v>
          </cell>
          <cell r="C125" t="str">
            <v>Weight of Steel in MT</v>
          </cell>
        </row>
        <row r="126">
          <cell r="A126">
            <v>1</v>
          </cell>
          <cell r="B126" t="str">
            <v>Gantry Column(AGT)</v>
          </cell>
          <cell r="C126">
            <v>0</v>
          </cell>
          <cell r="D126">
            <v>3.6</v>
          </cell>
          <cell r="E126">
            <v>0</v>
          </cell>
        </row>
        <row r="127">
          <cell r="A127">
            <v>2</v>
          </cell>
          <cell r="B127" t="str">
            <v>Gantry Column(AAGT)</v>
          </cell>
          <cell r="C127">
            <v>0</v>
          </cell>
          <cell r="D127">
            <v>5.31</v>
          </cell>
          <cell r="E127">
            <v>0</v>
          </cell>
        </row>
        <row r="128">
          <cell r="A128">
            <v>3</v>
          </cell>
          <cell r="B128" t="str">
            <v>Gantry Beam(AGB)</v>
          </cell>
          <cell r="C128">
            <v>0</v>
          </cell>
          <cell r="D128">
            <v>1.23</v>
          </cell>
          <cell r="E128">
            <v>0</v>
          </cell>
        </row>
        <row r="129">
          <cell r="A129">
            <v>4</v>
          </cell>
          <cell r="B129" t="str">
            <v>Main Busbar Structure(ABM)</v>
          </cell>
          <cell r="C129">
            <v>0</v>
          </cell>
          <cell r="D129">
            <v>2.411</v>
          </cell>
          <cell r="E129">
            <v>0</v>
          </cell>
        </row>
        <row r="130">
          <cell r="A130">
            <v>5</v>
          </cell>
          <cell r="B130" t="str">
            <v>Auxiliary Busbar structure(ABA)</v>
          </cell>
          <cell r="C130">
            <v>0</v>
          </cell>
          <cell r="D130">
            <v>2.327</v>
          </cell>
          <cell r="E130">
            <v>0</v>
          </cell>
        </row>
        <row r="131">
          <cell r="A131">
            <v>6</v>
          </cell>
          <cell r="B131" t="str">
            <v>CT structure</v>
          </cell>
          <cell r="C131">
            <v>0</v>
          </cell>
          <cell r="D131">
            <v>0.27</v>
          </cell>
          <cell r="E131">
            <v>0</v>
          </cell>
        </row>
        <row r="132">
          <cell r="A132">
            <v>7</v>
          </cell>
          <cell r="B132" t="str">
            <v>LA structure</v>
          </cell>
          <cell r="C132">
            <v>0</v>
          </cell>
          <cell r="D132">
            <v>0.13</v>
          </cell>
          <cell r="E132">
            <v>0</v>
          </cell>
        </row>
        <row r="133">
          <cell r="A133">
            <v>8</v>
          </cell>
          <cell r="B133" t="str">
            <v>Post/Solid Core structure</v>
          </cell>
          <cell r="C133">
            <v>0</v>
          </cell>
          <cell r="D133">
            <v>0.21</v>
          </cell>
          <cell r="E133">
            <v>0</v>
          </cell>
        </row>
        <row r="134">
          <cell r="A134">
            <v>9</v>
          </cell>
          <cell r="B134" t="str">
            <v>Isolator structure</v>
          </cell>
          <cell r="C134">
            <v>0</v>
          </cell>
          <cell r="D134">
            <v>2.056</v>
          </cell>
          <cell r="E134">
            <v>0</v>
          </cell>
        </row>
        <row r="135">
          <cell r="A135">
            <v>10</v>
          </cell>
          <cell r="B135" t="str">
            <v>PT/CVT structure</v>
          </cell>
          <cell r="C135">
            <v>0</v>
          </cell>
          <cell r="D135">
            <v>0.27</v>
          </cell>
          <cell r="E135">
            <v>0</v>
          </cell>
        </row>
        <row r="136">
          <cell r="A136">
            <v>10</v>
          </cell>
          <cell r="B136" t="str">
            <v>PT/CVT structure</v>
          </cell>
          <cell r="C136">
            <v>0</v>
          </cell>
          <cell r="D136">
            <v>0.27</v>
          </cell>
          <cell r="E136">
            <v>0</v>
          </cell>
        </row>
        <row r="137">
          <cell r="B137" t="str">
            <v>SUB TOTAL (F-I)</v>
          </cell>
          <cell r="C137">
            <v>0</v>
          </cell>
          <cell r="D137">
            <v>0</v>
          </cell>
          <cell r="E137">
            <v>0</v>
          </cell>
        </row>
        <row r="138">
          <cell r="E138">
            <v>0</v>
          </cell>
        </row>
        <row r="139">
          <cell r="A139" t="str">
            <v>(F-II)</v>
          </cell>
          <cell r="B139" t="str">
            <v>132KV STRUCTURE</v>
          </cell>
        </row>
        <row r="140">
          <cell r="A140" t="str">
            <v>(F-II)</v>
          </cell>
          <cell r="B140" t="str">
            <v>132KV STRUCTURE</v>
          </cell>
        </row>
        <row r="141">
          <cell r="A141">
            <v>1</v>
          </cell>
          <cell r="B141" t="str">
            <v>Gantry Column</v>
          </cell>
          <cell r="C141">
            <v>4</v>
          </cell>
          <cell r="D141">
            <v>1.9770000000000001</v>
          </cell>
          <cell r="E141">
            <v>7.9080000000000004</v>
          </cell>
        </row>
        <row r="142">
          <cell r="A142">
            <v>2</v>
          </cell>
          <cell r="B142" t="str">
            <v xml:space="preserve">Gantry Beam    </v>
          </cell>
          <cell r="C142">
            <v>3</v>
          </cell>
          <cell r="D142">
            <v>1.0649999999999999</v>
          </cell>
          <cell r="E142">
            <v>3.1949999999999998</v>
          </cell>
        </row>
        <row r="143">
          <cell r="A143">
            <v>3</v>
          </cell>
          <cell r="B143" t="str">
            <v xml:space="preserve">Main busbar structure    </v>
          </cell>
          <cell r="C143">
            <v>1</v>
          </cell>
          <cell r="D143">
            <v>1.5429999999999999</v>
          </cell>
          <cell r="E143">
            <v>1.5429999999999999</v>
          </cell>
        </row>
        <row r="144">
          <cell r="A144">
            <v>4</v>
          </cell>
          <cell r="B144" t="str">
            <v>Aux. Busbar Structure</v>
          </cell>
          <cell r="C144">
            <v>0</v>
          </cell>
          <cell r="D144">
            <v>0.90500000000000003</v>
          </cell>
          <cell r="E144">
            <v>0</v>
          </cell>
        </row>
        <row r="145">
          <cell r="A145">
            <v>5</v>
          </cell>
          <cell r="B145" t="str">
            <v>CT structure</v>
          </cell>
          <cell r="C145">
            <v>3</v>
          </cell>
          <cell r="D145">
            <v>0.23499999999999999</v>
          </cell>
          <cell r="E145">
            <v>0.70499999999999996</v>
          </cell>
        </row>
        <row r="146">
          <cell r="A146">
            <v>6</v>
          </cell>
          <cell r="B146" t="str">
            <v>LA structure</v>
          </cell>
          <cell r="C146">
            <v>3</v>
          </cell>
          <cell r="D146">
            <v>0.17100000000000001</v>
          </cell>
          <cell r="E146">
            <v>0.51300000000000001</v>
          </cell>
        </row>
        <row r="147">
          <cell r="A147">
            <v>7</v>
          </cell>
          <cell r="B147" t="str">
            <v>Post /Solid Core structure</v>
          </cell>
          <cell r="C147">
            <v>3</v>
          </cell>
          <cell r="D147">
            <v>0.20300000000000001</v>
          </cell>
          <cell r="E147">
            <v>0.60899999999999999</v>
          </cell>
        </row>
        <row r="148">
          <cell r="A148">
            <v>8</v>
          </cell>
          <cell r="B148" t="str">
            <v>Isolator structure</v>
          </cell>
          <cell r="C148">
            <v>3</v>
          </cell>
          <cell r="D148">
            <v>1.4419999999999999</v>
          </cell>
          <cell r="E148">
            <v>4.3259999999999996</v>
          </cell>
        </row>
        <row r="149">
          <cell r="A149">
            <v>9</v>
          </cell>
          <cell r="B149" t="str">
            <v>Coupling capacitor</v>
          </cell>
          <cell r="C149">
            <v>0</v>
          </cell>
          <cell r="D149">
            <v>0.17499999999999999</v>
          </cell>
          <cell r="E149">
            <v>0</v>
          </cell>
        </row>
        <row r="150">
          <cell r="A150">
            <v>10</v>
          </cell>
          <cell r="B150" t="str">
            <v>PT structure</v>
          </cell>
          <cell r="C150">
            <v>0</v>
          </cell>
          <cell r="D150">
            <v>0.22700000000000001</v>
          </cell>
          <cell r="E150">
            <v>0</v>
          </cell>
        </row>
        <row r="151">
          <cell r="A151">
            <v>10</v>
          </cell>
          <cell r="B151" t="str">
            <v>PT structure</v>
          </cell>
          <cell r="C151">
            <v>0</v>
          </cell>
          <cell r="D151">
            <v>0.22700000000000001</v>
          </cell>
          <cell r="E151">
            <v>0</v>
          </cell>
        </row>
        <row r="152">
          <cell r="B152" t="str">
            <v>SUB TOTAL (F-II)</v>
          </cell>
          <cell r="C152">
            <v>0</v>
          </cell>
          <cell r="D152">
            <v>0</v>
          </cell>
          <cell r="E152">
            <v>18.798999999999999</v>
          </cell>
        </row>
        <row r="153">
          <cell r="E153">
            <v>18.798999999999999</v>
          </cell>
        </row>
        <row r="154">
          <cell r="A154" t="str">
            <v>(F-III)</v>
          </cell>
          <cell r="B154" t="str">
            <v>33KV STRUCTURE</v>
          </cell>
        </row>
        <row r="155">
          <cell r="A155" t="str">
            <v>(F-III)</v>
          </cell>
          <cell r="B155" t="str">
            <v>33KV STRUCTURE</v>
          </cell>
        </row>
        <row r="156">
          <cell r="A156">
            <v>1</v>
          </cell>
          <cell r="B156" t="str">
            <v>Gantry Column</v>
          </cell>
          <cell r="C156">
            <v>2</v>
          </cell>
          <cell r="D156">
            <v>0.502</v>
          </cell>
          <cell r="E156">
            <v>1.004</v>
          </cell>
        </row>
        <row r="157">
          <cell r="A157">
            <v>2</v>
          </cell>
          <cell r="B157" t="str">
            <v>Gantry Beam</v>
          </cell>
          <cell r="C157">
            <v>2</v>
          </cell>
          <cell r="D157">
            <v>0.28999999999999998</v>
          </cell>
          <cell r="E157">
            <v>0.57999999999999996</v>
          </cell>
        </row>
        <row r="158">
          <cell r="A158">
            <v>3</v>
          </cell>
          <cell r="B158" t="str">
            <v>Main Busbar Structure</v>
          </cell>
          <cell r="C158">
            <v>1</v>
          </cell>
          <cell r="D158">
            <v>0.86899999999999999</v>
          </cell>
          <cell r="E158">
            <v>0.86899999999999999</v>
          </cell>
        </row>
        <row r="159">
          <cell r="A159">
            <v>4</v>
          </cell>
          <cell r="B159" t="str">
            <v>Aux.Busbar Structure</v>
          </cell>
          <cell r="C159">
            <v>0</v>
          </cell>
          <cell r="D159">
            <v>0.71199999999999997</v>
          </cell>
          <cell r="E159">
            <v>0</v>
          </cell>
        </row>
        <row r="160">
          <cell r="A160">
            <v>5</v>
          </cell>
          <cell r="B160" t="str">
            <v>CT Structure</v>
          </cell>
          <cell r="C160">
            <v>3</v>
          </cell>
          <cell r="D160">
            <v>0.1</v>
          </cell>
          <cell r="E160">
            <v>0.30000000000000004</v>
          </cell>
        </row>
        <row r="161">
          <cell r="A161">
            <v>6</v>
          </cell>
          <cell r="B161" t="str">
            <v>LA structure</v>
          </cell>
          <cell r="C161">
            <v>3</v>
          </cell>
          <cell r="D161">
            <v>0.1</v>
          </cell>
          <cell r="E161">
            <v>0.30000000000000004</v>
          </cell>
        </row>
        <row r="162">
          <cell r="A162">
            <v>7</v>
          </cell>
          <cell r="B162" t="str">
            <v>Isolator structure</v>
          </cell>
          <cell r="C162">
            <v>2</v>
          </cell>
          <cell r="D162">
            <v>0.35799999999999998</v>
          </cell>
          <cell r="E162">
            <v>0.71599999999999997</v>
          </cell>
        </row>
        <row r="163">
          <cell r="A163">
            <v>8</v>
          </cell>
          <cell r="B163" t="str">
            <v>PT structure</v>
          </cell>
          <cell r="C163">
            <v>0</v>
          </cell>
          <cell r="D163">
            <v>0.1</v>
          </cell>
          <cell r="E163">
            <v>0</v>
          </cell>
        </row>
        <row r="164">
          <cell r="A164">
            <v>9</v>
          </cell>
          <cell r="B164" t="str">
            <v>Post Insulator structure</v>
          </cell>
          <cell r="C164">
            <v>0</v>
          </cell>
          <cell r="D164">
            <v>0.1</v>
          </cell>
          <cell r="E164">
            <v>0</v>
          </cell>
        </row>
        <row r="165">
          <cell r="A165">
            <v>9</v>
          </cell>
          <cell r="B165" t="str">
            <v>Post Insulator structure</v>
          </cell>
          <cell r="C165">
            <v>0</v>
          </cell>
          <cell r="D165">
            <v>0.1</v>
          </cell>
          <cell r="E165">
            <v>0</v>
          </cell>
        </row>
        <row r="166">
          <cell r="B166" t="str">
            <v>SUB TOTAL (F-III)</v>
          </cell>
          <cell r="C166">
            <v>0</v>
          </cell>
          <cell r="D166">
            <v>0</v>
          </cell>
          <cell r="E166">
            <v>3.7690000000000001</v>
          </cell>
        </row>
        <row r="167">
          <cell r="G167" t="str">
            <v>LS</v>
          </cell>
        </row>
        <row r="168">
          <cell r="B168" t="str">
            <v>SUB TOTAL F(I)+F(II)+F(III)</v>
          </cell>
          <cell r="C168">
            <v>0</v>
          </cell>
          <cell r="D168">
            <v>0</v>
          </cell>
          <cell r="E168">
            <v>22.567999999999998</v>
          </cell>
        </row>
        <row r="169">
          <cell r="E169">
            <v>22.568000000000001</v>
          </cell>
        </row>
        <row r="170">
          <cell r="B170" t="str">
            <v>TOTAL  COST OF STEEL (F)</v>
          </cell>
          <cell r="C170">
            <v>22.567999999999998</v>
          </cell>
          <cell r="D170">
            <v>0.26096326530612241</v>
          </cell>
          <cell r="E170">
            <v>5.8894189714285696</v>
          </cell>
          <cell r="F170">
            <v>9.0938775510204083E-3</v>
          </cell>
          <cell r="G170">
            <v>0.20523062857142857</v>
          </cell>
          <cell r="H170">
            <v>0.27005714285714283</v>
          </cell>
          <cell r="I170">
            <v>6.0946495999999986</v>
          </cell>
        </row>
        <row r="171">
          <cell r="B171" t="str">
            <v>TOTAL  COST OF STEEL (F)</v>
          </cell>
          <cell r="C171">
            <v>22.568000000000001</v>
          </cell>
          <cell r="D171">
            <v>0.260963</v>
          </cell>
          <cell r="E171">
            <v>5.8894190000000002</v>
          </cell>
          <cell r="F171">
            <v>9.0939999999999997E-3</v>
          </cell>
          <cell r="G171">
            <v>0.205231</v>
          </cell>
          <cell r="H171">
            <v>0.27005699999999999</v>
          </cell>
          <cell r="I171">
            <v>6.0946499999999997</v>
          </cell>
        </row>
        <row r="172">
          <cell r="A172" t="str">
            <v>G</v>
          </cell>
          <cell r="B172" t="str">
            <v>BUSBAR, EARTHING MATERIAL</v>
          </cell>
          <cell r="C172">
            <v>0</v>
          </cell>
          <cell r="D172">
            <v>0</v>
          </cell>
          <cell r="E172">
            <v>0</v>
          </cell>
          <cell r="F172">
            <v>0</v>
          </cell>
          <cell r="G172">
            <v>0</v>
          </cell>
          <cell r="H172">
            <v>0</v>
          </cell>
          <cell r="I172" t="str">
            <v/>
          </cell>
        </row>
        <row r="173">
          <cell r="I173" t="str">
            <v/>
          </cell>
        </row>
        <row r="174">
          <cell r="A174">
            <v>1</v>
          </cell>
          <cell r="B174" t="str">
            <v>Zebra conductor  (in Kms)</v>
          </cell>
          <cell r="C174">
            <v>1</v>
          </cell>
          <cell r="D174">
            <v>1.0555000000000001</v>
          </cell>
          <cell r="E174">
            <v>1.0555000000000001</v>
          </cell>
          <cell r="F174">
            <v>5.5100000000000003E-2</v>
          </cell>
          <cell r="G174">
            <v>5.5100000000000003E-2</v>
          </cell>
          <cell r="H174">
            <v>1.1106</v>
          </cell>
          <cell r="I174">
            <v>1.1106</v>
          </cell>
        </row>
        <row r="175">
          <cell r="A175">
            <v>2</v>
          </cell>
          <cell r="B175" t="str">
            <v>M.S.Flat for earthing/earthing rods (in MT)</v>
          </cell>
          <cell r="C175">
            <v>2</v>
          </cell>
          <cell r="D175">
            <v>0.21840000000000001</v>
          </cell>
          <cell r="E175">
            <v>0.43680000000000002</v>
          </cell>
          <cell r="F175">
            <v>8.2000000000000007E-3</v>
          </cell>
          <cell r="G175">
            <v>1.6400000000000001E-2</v>
          </cell>
          <cell r="H175">
            <v>0.22660000000000002</v>
          </cell>
          <cell r="I175">
            <v>0.45320000000000005</v>
          </cell>
        </row>
        <row r="176">
          <cell r="A176">
            <v>3</v>
          </cell>
          <cell r="B176" t="str">
            <v>Clamps &amp; Connectors</v>
          </cell>
          <cell r="C176">
            <v>40</v>
          </cell>
          <cell r="D176">
            <v>6.3E-3</v>
          </cell>
          <cell r="E176">
            <v>0.252</v>
          </cell>
          <cell r="F176">
            <v>1.6000000000000001E-3</v>
          </cell>
          <cell r="G176">
            <v>6.4000000000000001E-2</v>
          </cell>
          <cell r="H176">
            <v>7.9000000000000008E-3</v>
          </cell>
          <cell r="I176">
            <v>0.316</v>
          </cell>
        </row>
        <row r="177">
          <cell r="A177">
            <v>4</v>
          </cell>
          <cell r="B177" t="str">
            <v>Power &amp; Control Cable</v>
          </cell>
          <cell r="C177">
            <v>2.5</v>
          </cell>
          <cell r="D177">
            <v>0.38729999999999998</v>
          </cell>
          <cell r="E177">
            <v>0.96824999999999994</v>
          </cell>
          <cell r="F177">
            <v>1.0800000000000001E-2</v>
          </cell>
          <cell r="G177">
            <v>2.7000000000000003E-2</v>
          </cell>
          <cell r="H177">
            <v>0.39809999999999995</v>
          </cell>
          <cell r="I177">
            <v>0.99524999999999997</v>
          </cell>
        </row>
        <row r="178">
          <cell r="A178">
            <v>5</v>
          </cell>
          <cell r="B178" t="str">
            <v>Screening conductor</v>
          </cell>
          <cell r="C178" t="str">
            <v>LS</v>
          </cell>
          <cell r="D178">
            <v>0.2</v>
          </cell>
          <cell r="E178">
            <v>0.2</v>
          </cell>
          <cell r="F178">
            <v>0</v>
          </cell>
          <cell r="G178">
            <v>0</v>
          </cell>
          <cell r="H178" t="str">
            <v>LS</v>
          </cell>
          <cell r="I178">
            <v>0.2</v>
          </cell>
        </row>
        <row r="179">
          <cell r="A179">
            <v>6</v>
          </cell>
          <cell r="B179" t="str">
            <v>Junction Box etc. &amp; Misc.expendtirues</v>
          </cell>
          <cell r="C179" t="str">
            <v>LS</v>
          </cell>
          <cell r="D179">
            <v>0.5</v>
          </cell>
          <cell r="E179">
            <v>0.5</v>
          </cell>
          <cell r="F179">
            <v>0</v>
          </cell>
          <cell r="G179">
            <v>0</v>
          </cell>
          <cell r="H179" t="str">
            <v>LS</v>
          </cell>
          <cell r="I179">
            <v>0.5</v>
          </cell>
        </row>
        <row r="180">
          <cell r="A180">
            <v>7</v>
          </cell>
          <cell r="B180" t="str">
            <v>Fire fighting equipments</v>
          </cell>
          <cell r="C180" t="str">
            <v>LS</v>
          </cell>
          <cell r="D180">
            <v>0</v>
          </cell>
          <cell r="E180">
            <v>0</v>
          </cell>
          <cell r="F180">
            <v>0</v>
          </cell>
          <cell r="G180">
            <v>0</v>
          </cell>
          <cell r="H180" t="str">
            <v>LS</v>
          </cell>
          <cell r="I180">
            <v>0</v>
          </cell>
        </row>
        <row r="181">
          <cell r="A181">
            <v>8</v>
          </cell>
          <cell r="B181" t="str">
            <v>Aluminium/Red Oxide Paint and Nut,Bolt,Washers &amp; other misc. material</v>
          </cell>
          <cell r="C181" t="str">
            <v>LS</v>
          </cell>
          <cell r="D181">
            <v>0</v>
          </cell>
          <cell r="E181">
            <v>0</v>
          </cell>
          <cell r="F181">
            <v>0.1</v>
          </cell>
          <cell r="G181">
            <v>0.1</v>
          </cell>
          <cell r="H181" t="str">
            <v>LS</v>
          </cell>
          <cell r="I181">
            <v>0.1</v>
          </cell>
        </row>
        <row r="182">
          <cell r="E182">
            <v>0</v>
          </cell>
          <cell r="F182">
            <v>0.1</v>
          </cell>
          <cell r="G182">
            <v>0.1</v>
          </cell>
          <cell r="H182" t="str">
            <v>LS</v>
          </cell>
          <cell r="I182">
            <v>0.1</v>
          </cell>
        </row>
        <row r="183">
          <cell r="B183" t="str">
            <v>SUB TOTAL (G)</v>
          </cell>
          <cell r="C183">
            <v>0</v>
          </cell>
          <cell r="D183">
            <v>0</v>
          </cell>
          <cell r="E183">
            <v>3.4125500000000004</v>
          </cell>
          <cell r="F183">
            <v>0</v>
          </cell>
          <cell r="G183">
            <v>0.26250000000000001</v>
          </cell>
          <cell r="H183">
            <v>0</v>
          </cell>
          <cell r="I183">
            <v>3.6750500000000001</v>
          </cell>
        </row>
        <row r="184">
          <cell r="I184">
            <v>3.6750500000000001</v>
          </cell>
        </row>
        <row r="185">
          <cell r="A185" t="str">
            <v>H</v>
          </cell>
          <cell r="B185" t="str">
            <v>AC/DC SUPPLY</v>
          </cell>
          <cell r="C185">
            <v>0</v>
          </cell>
          <cell r="D185">
            <v>0</v>
          </cell>
          <cell r="E185">
            <v>0</v>
          </cell>
          <cell r="F185">
            <v>0</v>
          </cell>
          <cell r="G185">
            <v>0</v>
          </cell>
          <cell r="H185">
            <v>0</v>
          </cell>
          <cell r="I185" t="str">
            <v/>
          </cell>
        </row>
        <row r="186">
          <cell r="I186" t="str">
            <v/>
          </cell>
        </row>
        <row r="187">
          <cell r="A187">
            <v>1</v>
          </cell>
          <cell r="B187" t="str">
            <v>Station Transformer,200KVA,33/0.4KV</v>
          </cell>
          <cell r="C187">
            <v>0</v>
          </cell>
          <cell r="D187">
            <v>2.2999999999999998</v>
          </cell>
          <cell r="E187">
            <v>0</v>
          </cell>
          <cell r="F187">
            <v>0.50600000000000001</v>
          </cell>
          <cell r="G187">
            <v>0</v>
          </cell>
          <cell r="H187">
            <v>2.806</v>
          </cell>
          <cell r="I187">
            <v>0</v>
          </cell>
        </row>
        <row r="188">
          <cell r="A188">
            <v>2</v>
          </cell>
          <cell r="B188" t="str">
            <v>110Volt 300Ah battery</v>
          </cell>
          <cell r="C188">
            <v>0</v>
          </cell>
          <cell r="D188">
            <v>0.65</v>
          </cell>
          <cell r="E188">
            <v>0</v>
          </cell>
          <cell r="F188">
            <v>0.14299999999999999</v>
          </cell>
          <cell r="G188">
            <v>0</v>
          </cell>
          <cell r="H188">
            <v>0.79300000000000004</v>
          </cell>
          <cell r="I188">
            <v>0</v>
          </cell>
        </row>
        <row r="189">
          <cell r="A189">
            <v>3</v>
          </cell>
          <cell r="B189" t="str">
            <v>110Volt 300Ah Battery charger</v>
          </cell>
          <cell r="C189">
            <v>0</v>
          </cell>
          <cell r="D189">
            <v>1.2</v>
          </cell>
          <cell r="E189">
            <v>0</v>
          </cell>
          <cell r="F189">
            <v>0.26400000000000001</v>
          </cell>
          <cell r="G189">
            <v>0</v>
          </cell>
          <cell r="H189">
            <v>1.464</v>
          </cell>
          <cell r="I189">
            <v>0</v>
          </cell>
        </row>
        <row r="190">
          <cell r="A190">
            <v>4</v>
          </cell>
          <cell r="B190" t="str">
            <v>48Volt 300Ah Battery</v>
          </cell>
          <cell r="C190">
            <v>0</v>
          </cell>
          <cell r="D190">
            <v>0.65</v>
          </cell>
          <cell r="E190">
            <v>0</v>
          </cell>
          <cell r="F190">
            <v>0.14299999999999999</v>
          </cell>
          <cell r="G190">
            <v>0</v>
          </cell>
          <cell r="H190">
            <v>0.79300000000000004</v>
          </cell>
          <cell r="I190">
            <v>0</v>
          </cell>
        </row>
        <row r="191">
          <cell r="A191">
            <v>5</v>
          </cell>
          <cell r="B191" t="str">
            <v>48Volt 300Ah Battery charger</v>
          </cell>
          <cell r="C191">
            <v>0</v>
          </cell>
          <cell r="D191">
            <v>1.2</v>
          </cell>
          <cell r="E191">
            <v>0</v>
          </cell>
          <cell r="F191">
            <v>0.26400000000000001</v>
          </cell>
          <cell r="G191">
            <v>0</v>
          </cell>
          <cell r="H191">
            <v>1.464</v>
          </cell>
          <cell r="I191">
            <v>0</v>
          </cell>
        </row>
        <row r="192">
          <cell r="A192">
            <v>6</v>
          </cell>
          <cell r="B192" t="str">
            <v>AC/DC Distribution Boxes 415Volt</v>
          </cell>
          <cell r="C192">
            <v>0</v>
          </cell>
          <cell r="D192">
            <v>0</v>
          </cell>
          <cell r="E192">
            <v>0</v>
          </cell>
          <cell r="F192">
            <v>1.25</v>
          </cell>
          <cell r="G192">
            <v>0</v>
          </cell>
          <cell r="H192">
            <v>1.25</v>
          </cell>
          <cell r="I192">
            <v>0</v>
          </cell>
        </row>
        <row r="193">
          <cell r="A193">
            <v>7</v>
          </cell>
          <cell r="B193" t="str">
            <v>Arrangement of Lighting in S/s</v>
          </cell>
          <cell r="C193" t="str">
            <v>LS</v>
          </cell>
          <cell r="D193">
            <v>0</v>
          </cell>
          <cell r="E193">
            <v>0</v>
          </cell>
          <cell r="F193">
            <v>0</v>
          </cell>
          <cell r="G193">
            <v>0</v>
          </cell>
          <cell r="H193" t="str">
            <v>LS</v>
          </cell>
          <cell r="I193">
            <v>0</v>
          </cell>
        </row>
        <row r="194">
          <cell r="E194">
            <v>0</v>
          </cell>
          <cell r="F194">
            <v>0</v>
          </cell>
          <cell r="G194">
            <v>0</v>
          </cell>
          <cell r="H194" t="str">
            <v>LS</v>
          </cell>
          <cell r="I194">
            <v>0</v>
          </cell>
        </row>
        <row r="195">
          <cell r="B195" t="str">
            <v>SUB TOTAL (H)</v>
          </cell>
          <cell r="C195">
            <v>0</v>
          </cell>
          <cell r="D195">
            <v>0</v>
          </cell>
          <cell r="E195">
            <v>0</v>
          </cell>
          <cell r="F195">
            <v>0</v>
          </cell>
          <cell r="G195">
            <v>0</v>
          </cell>
          <cell r="H195">
            <v>0</v>
          </cell>
          <cell r="I195">
            <v>0</v>
          </cell>
        </row>
        <row r="196">
          <cell r="I196">
            <v>0</v>
          </cell>
        </row>
        <row r="197">
          <cell r="A197" t="str">
            <v>I</v>
          </cell>
          <cell r="B197" t="str">
            <v>CIVIL WORKS</v>
          </cell>
          <cell r="C197">
            <v>0</v>
          </cell>
          <cell r="D197">
            <v>0</v>
          </cell>
          <cell r="E197">
            <v>0</v>
          </cell>
          <cell r="F197">
            <v>0</v>
          </cell>
          <cell r="G197">
            <v>0</v>
          </cell>
          <cell r="H197">
            <v>0</v>
          </cell>
          <cell r="I197" t="str">
            <v/>
          </cell>
        </row>
        <row r="198">
          <cell r="A198" t="str">
            <v/>
          </cell>
          <cell r="B198" t="str">
            <v xml:space="preserve">Foundation work of </v>
          </cell>
          <cell r="C198">
            <v>0</v>
          </cell>
          <cell r="D198">
            <v>0</v>
          </cell>
          <cell r="E198">
            <v>0</v>
          </cell>
          <cell r="F198">
            <v>0</v>
          </cell>
          <cell r="G198">
            <v>0</v>
          </cell>
          <cell r="H198">
            <v>0</v>
          </cell>
          <cell r="I198" t="str">
            <v/>
          </cell>
        </row>
        <row r="199">
          <cell r="I199" t="str">
            <v/>
          </cell>
        </row>
        <row r="200">
          <cell r="A200">
            <v>1</v>
          </cell>
          <cell r="B200" t="str">
            <v>Gantry Column(AGT)</v>
          </cell>
          <cell r="C200">
            <v>0</v>
          </cell>
          <cell r="D200">
            <v>0</v>
          </cell>
          <cell r="E200">
            <v>0</v>
          </cell>
          <cell r="F200">
            <v>0.28000000000000003</v>
          </cell>
          <cell r="G200">
            <v>0</v>
          </cell>
          <cell r="H200">
            <v>0.28000000000000003</v>
          </cell>
          <cell r="I200">
            <v>0</v>
          </cell>
        </row>
        <row r="201">
          <cell r="A201">
            <v>2</v>
          </cell>
          <cell r="B201" t="str">
            <v>Gantry Column(AAGT)</v>
          </cell>
          <cell r="C201">
            <v>0</v>
          </cell>
          <cell r="D201">
            <v>0</v>
          </cell>
          <cell r="E201">
            <v>0</v>
          </cell>
          <cell r="F201">
            <v>0.28000000000000003</v>
          </cell>
          <cell r="G201">
            <v>0</v>
          </cell>
          <cell r="H201">
            <v>0.28000000000000003</v>
          </cell>
          <cell r="I201">
            <v>0</v>
          </cell>
        </row>
        <row r="202">
          <cell r="A202">
            <v>3</v>
          </cell>
          <cell r="B202" t="str">
            <v>220KV Main Busbar</v>
          </cell>
          <cell r="C202">
            <v>0</v>
          </cell>
          <cell r="D202">
            <v>0</v>
          </cell>
          <cell r="E202">
            <v>0</v>
          </cell>
          <cell r="F202">
            <v>0.191</v>
          </cell>
          <cell r="G202">
            <v>0</v>
          </cell>
          <cell r="H202">
            <v>0.191</v>
          </cell>
          <cell r="I202">
            <v>0</v>
          </cell>
        </row>
        <row r="203">
          <cell r="A203">
            <v>4</v>
          </cell>
          <cell r="B203" t="str">
            <v xml:space="preserve">220KV Aux.Busbar </v>
          </cell>
          <cell r="C203">
            <v>0</v>
          </cell>
          <cell r="D203">
            <v>0</v>
          </cell>
          <cell r="E203">
            <v>0</v>
          </cell>
          <cell r="F203">
            <v>0.21</v>
          </cell>
          <cell r="G203">
            <v>0</v>
          </cell>
          <cell r="H203">
            <v>0.21</v>
          </cell>
          <cell r="I203">
            <v>0</v>
          </cell>
        </row>
        <row r="204">
          <cell r="A204">
            <v>5</v>
          </cell>
          <cell r="B204" t="str">
            <v>220KV Isolator</v>
          </cell>
          <cell r="C204">
            <v>0</v>
          </cell>
          <cell r="D204">
            <v>0</v>
          </cell>
          <cell r="E204">
            <v>0</v>
          </cell>
          <cell r="F204">
            <v>0.16500000000000001</v>
          </cell>
          <cell r="G204">
            <v>0</v>
          </cell>
          <cell r="H204">
            <v>0.16500000000000001</v>
          </cell>
          <cell r="I204">
            <v>0</v>
          </cell>
        </row>
        <row r="205">
          <cell r="A205">
            <v>6</v>
          </cell>
          <cell r="B205" t="str">
            <v>220KV CB</v>
          </cell>
          <cell r="C205">
            <v>0</v>
          </cell>
          <cell r="D205">
            <v>0</v>
          </cell>
          <cell r="E205">
            <v>0</v>
          </cell>
          <cell r="F205">
            <v>0.311</v>
          </cell>
          <cell r="G205">
            <v>0</v>
          </cell>
          <cell r="H205">
            <v>0.311</v>
          </cell>
          <cell r="I205">
            <v>0</v>
          </cell>
        </row>
        <row r="206">
          <cell r="A206">
            <v>7</v>
          </cell>
          <cell r="B206" t="str">
            <v>220KV CT</v>
          </cell>
          <cell r="C206">
            <v>0</v>
          </cell>
          <cell r="D206">
            <v>0</v>
          </cell>
          <cell r="E206">
            <v>0</v>
          </cell>
          <cell r="F206">
            <v>0.05</v>
          </cell>
          <cell r="G206">
            <v>0</v>
          </cell>
          <cell r="H206">
            <v>0.05</v>
          </cell>
          <cell r="I206">
            <v>0</v>
          </cell>
        </row>
        <row r="207">
          <cell r="A207">
            <v>8</v>
          </cell>
          <cell r="B207" t="str">
            <v>220KV CVT/PT</v>
          </cell>
          <cell r="C207">
            <v>0</v>
          </cell>
          <cell r="D207">
            <v>0</v>
          </cell>
          <cell r="E207">
            <v>0</v>
          </cell>
          <cell r="F207">
            <v>0.05</v>
          </cell>
          <cell r="G207">
            <v>0</v>
          </cell>
          <cell r="H207">
            <v>0.05</v>
          </cell>
          <cell r="I207">
            <v>0</v>
          </cell>
        </row>
        <row r="208">
          <cell r="A208">
            <v>9</v>
          </cell>
          <cell r="B208" t="str">
            <v>220KV LA</v>
          </cell>
          <cell r="C208">
            <v>0</v>
          </cell>
          <cell r="D208">
            <v>0</v>
          </cell>
          <cell r="E208">
            <v>0</v>
          </cell>
          <cell r="F208">
            <v>2.5000000000000001E-2</v>
          </cell>
          <cell r="G208">
            <v>0</v>
          </cell>
          <cell r="H208">
            <v>2.5000000000000001E-2</v>
          </cell>
          <cell r="I208">
            <v>0</v>
          </cell>
        </row>
        <row r="209">
          <cell r="A209">
            <v>10</v>
          </cell>
          <cell r="B209" t="str">
            <v>220KV Post/Solid Core Insulators</v>
          </cell>
          <cell r="C209">
            <v>0</v>
          </cell>
          <cell r="D209">
            <v>0</v>
          </cell>
          <cell r="E209">
            <v>0</v>
          </cell>
          <cell r="F209">
            <v>0.06</v>
          </cell>
          <cell r="G209">
            <v>0</v>
          </cell>
          <cell r="H209">
            <v>0.06</v>
          </cell>
          <cell r="I209">
            <v>0</v>
          </cell>
        </row>
        <row r="210">
          <cell r="A210">
            <v>11</v>
          </cell>
          <cell r="B210" t="str">
            <v>160MVA transformer</v>
          </cell>
          <cell r="C210">
            <v>0</v>
          </cell>
          <cell r="D210">
            <v>0</v>
          </cell>
          <cell r="E210">
            <v>0</v>
          </cell>
          <cell r="F210">
            <v>0.54</v>
          </cell>
          <cell r="G210">
            <v>0</v>
          </cell>
          <cell r="H210">
            <v>0.54</v>
          </cell>
          <cell r="I210">
            <v>0</v>
          </cell>
        </row>
        <row r="211">
          <cell r="A211">
            <v>12</v>
          </cell>
          <cell r="B211" t="str">
            <v>40MVA transformer</v>
          </cell>
          <cell r="C211">
            <v>1</v>
          </cell>
          <cell r="D211">
            <v>0</v>
          </cell>
          <cell r="E211">
            <v>0</v>
          </cell>
          <cell r="F211">
            <v>0.53</v>
          </cell>
          <cell r="G211">
            <v>0.53</v>
          </cell>
          <cell r="H211">
            <v>0.53</v>
          </cell>
          <cell r="I211">
            <v>0.53</v>
          </cell>
        </row>
        <row r="212">
          <cell r="A212">
            <v>13</v>
          </cell>
          <cell r="B212" t="str">
            <v>132KV Gantry</v>
          </cell>
          <cell r="C212">
            <v>4</v>
          </cell>
          <cell r="D212">
            <v>0</v>
          </cell>
          <cell r="E212">
            <v>0</v>
          </cell>
          <cell r="F212">
            <v>0.3</v>
          </cell>
          <cell r="G212">
            <v>1.2</v>
          </cell>
          <cell r="H212">
            <v>0.3</v>
          </cell>
          <cell r="I212">
            <v>1.2</v>
          </cell>
        </row>
        <row r="213">
          <cell r="A213">
            <v>14</v>
          </cell>
          <cell r="B213" t="str">
            <v xml:space="preserve">132KV main busbar foundation </v>
          </cell>
          <cell r="C213">
            <v>1</v>
          </cell>
          <cell r="D213">
            <v>0</v>
          </cell>
          <cell r="E213">
            <v>0</v>
          </cell>
          <cell r="F213">
            <v>0.16500000000000001</v>
          </cell>
          <cell r="G213">
            <v>0.16500000000000001</v>
          </cell>
          <cell r="H213">
            <v>0.16500000000000001</v>
          </cell>
          <cell r="I213">
            <v>0.16500000000000001</v>
          </cell>
        </row>
        <row r="214">
          <cell r="A214">
            <v>15</v>
          </cell>
          <cell r="B214" t="str">
            <v>132KV aux.busbar foundation</v>
          </cell>
          <cell r="C214">
            <v>0</v>
          </cell>
          <cell r="D214">
            <v>0</v>
          </cell>
          <cell r="E214">
            <v>0</v>
          </cell>
          <cell r="F214">
            <v>0.121</v>
          </cell>
          <cell r="G214">
            <v>0</v>
          </cell>
          <cell r="H214">
            <v>0.121</v>
          </cell>
          <cell r="I214">
            <v>0</v>
          </cell>
        </row>
        <row r="215">
          <cell r="A215">
            <v>16</v>
          </cell>
          <cell r="B215" t="str">
            <v>132KV Isolator</v>
          </cell>
          <cell r="C215">
            <v>3</v>
          </cell>
          <cell r="D215">
            <v>0</v>
          </cell>
          <cell r="E215">
            <v>0</v>
          </cell>
          <cell r="F215">
            <v>6.7000000000000004E-2</v>
          </cell>
          <cell r="G215">
            <v>0.20100000000000001</v>
          </cell>
          <cell r="H215">
            <v>6.7000000000000004E-2</v>
          </cell>
          <cell r="I215">
            <v>0.20100000000000001</v>
          </cell>
        </row>
        <row r="216">
          <cell r="A216">
            <v>17</v>
          </cell>
          <cell r="B216" t="str">
            <v>132kv Solid Core Insulator</v>
          </cell>
          <cell r="C216">
            <v>3</v>
          </cell>
          <cell r="D216">
            <v>0</v>
          </cell>
          <cell r="E216">
            <v>0</v>
          </cell>
          <cell r="F216">
            <v>1.0999999999999999E-2</v>
          </cell>
          <cell r="G216">
            <v>3.3000000000000002E-2</v>
          </cell>
          <cell r="H216">
            <v>1.0999999999999999E-2</v>
          </cell>
          <cell r="I216">
            <v>3.3000000000000002E-2</v>
          </cell>
        </row>
        <row r="217">
          <cell r="A217">
            <v>18</v>
          </cell>
          <cell r="B217" t="str">
            <v>132KV CB</v>
          </cell>
          <cell r="C217">
            <v>1</v>
          </cell>
          <cell r="D217">
            <v>0</v>
          </cell>
          <cell r="E217">
            <v>0</v>
          </cell>
          <cell r="F217">
            <v>0.30499999999999999</v>
          </cell>
          <cell r="G217">
            <v>0.30499999999999999</v>
          </cell>
          <cell r="H217">
            <v>0.30499999999999999</v>
          </cell>
          <cell r="I217">
            <v>0.30499999999999999</v>
          </cell>
        </row>
        <row r="218">
          <cell r="A218">
            <v>19</v>
          </cell>
          <cell r="B218" t="str">
            <v>132KV CT</v>
          </cell>
          <cell r="C218">
            <v>3</v>
          </cell>
          <cell r="D218">
            <v>0</v>
          </cell>
          <cell r="E218">
            <v>0</v>
          </cell>
          <cell r="F218">
            <v>1.0999999999999999E-2</v>
          </cell>
          <cell r="G218">
            <v>3.3000000000000002E-2</v>
          </cell>
          <cell r="H218">
            <v>1.0999999999999999E-2</v>
          </cell>
          <cell r="I218">
            <v>3.3000000000000002E-2</v>
          </cell>
        </row>
        <row r="219">
          <cell r="A219">
            <v>20</v>
          </cell>
          <cell r="B219" t="str">
            <v>132KV LA</v>
          </cell>
          <cell r="C219">
            <v>3</v>
          </cell>
          <cell r="D219">
            <v>0</v>
          </cell>
          <cell r="E219">
            <v>0</v>
          </cell>
          <cell r="F219">
            <v>2.1000000000000001E-2</v>
          </cell>
          <cell r="G219">
            <v>6.3E-2</v>
          </cell>
          <cell r="H219">
            <v>2.1000000000000001E-2</v>
          </cell>
          <cell r="I219">
            <v>6.3E-2</v>
          </cell>
        </row>
        <row r="220">
          <cell r="A220">
            <v>21</v>
          </cell>
          <cell r="B220" t="str">
            <v>132KV PT</v>
          </cell>
          <cell r="C220">
            <v>0</v>
          </cell>
          <cell r="D220">
            <v>0</v>
          </cell>
          <cell r="E220">
            <v>0</v>
          </cell>
          <cell r="F220">
            <v>0.03</v>
          </cell>
          <cell r="G220">
            <v>0</v>
          </cell>
          <cell r="H220">
            <v>0.03</v>
          </cell>
          <cell r="I220">
            <v>0</v>
          </cell>
        </row>
        <row r="221">
          <cell r="A221">
            <v>22</v>
          </cell>
          <cell r="B221" t="str">
            <v>132KV CC</v>
          </cell>
          <cell r="C221">
            <v>0</v>
          </cell>
          <cell r="D221">
            <v>0</v>
          </cell>
          <cell r="E221">
            <v>0</v>
          </cell>
          <cell r="F221">
            <v>2.1000000000000001E-2</v>
          </cell>
          <cell r="G221">
            <v>0</v>
          </cell>
          <cell r="H221">
            <v>2.1000000000000001E-2</v>
          </cell>
          <cell r="I221">
            <v>0</v>
          </cell>
        </row>
        <row r="222">
          <cell r="A222">
            <v>23</v>
          </cell>
          <cell r="B222" t="str">
            <v xml:space="preserve">33KV Gantry </v>
          </cell>
          <cell r="C222">
            <v>2</v>
          </cell>
          <cell r="D222">
            <v>0</v>
          </cell>
          <cell r="E222">
            <v>0</v>
          </cell>
          <cell r="F222">
            <v>0.12</v>
          </cell>
          <cell r="G222">
            <v>0.24</v>
          </cell>
          <cell r="H222">
            <v>0.12</v>
          </cell>
          <cell r="I222">
            <v>0.24</v>
          </cell>
        </row>
        <row r="223">
          <cell r="A223">
            <v>24</v>
          </cell>
          <cell r="B223" t="str">
            <v>33KV main/aux. Busbar</v>
          </cell>
          <cell r="C223">
            <v>1</v>
          </cell>
          <cell r="D223">
            <v>0</v>
          </cell>
          <cell r="E223">
            <v>0</v>
          </cell>
          <cell r="F223">
            <v>0.34</v>
          </cell>
          <cell r="G223">
            <v>0.34</v>
          </cell>
          <cell r="H223">
            <v>0.34</v>
          </cell>
          <cell r="I223">
            <v>0.34</v>
          </cell>
        </row>
        <row r="224">
          <cell r="A224">
            <v>25</v>
          </cell>
          <cell r="B224" t="str">
            <v>33KV CB</v>
          </cell>
          <cell r="C224">
            <v>1</v>
          </cell>
          <cell r="D224">
            <v>0</v>
          </cell>
          <cell r="E224">
            <v>0</v>
          </cell>
          <cell r="F224">
            <v>5.5E-2</v>
          </cell>
          <cell r="G224">
            <v>5.5E-2</v>
          </cell>
          <cell r="H224">
            <v>5.5E-2</v>
          </cell>
          <cell r="I224">
            <v>5.5E-2</v>
          </cell>
        </row>
        <row r="225">
          <cell r="A225">
            <v>26</v>
          </cell>
          <cell r="B225" t="str">
            <v>33KV CT/PT/LA/PI</v>
          </cell>
          <cell r="C225">
            <v>6</v>
          </cell>
          <cell r="D225">
            <v>0</v>
          </cell>
          <cell r="E225">
            <v>0</v>
          </cell>
          <cell r="F225">
            <v>1.4999999999999999E-2</v>
          </cell>
          <cell r="G225">
            <v>0.09</v>
          </cell>
          <cell r="H225">
            <v>1.4999999999999999E-2</v>
          </cell>
          <cell r="I225">
            <v>0.09</v>
          </cell>
        </row>
        <row r="226">
          <cell r="A226">
            <v>27</v>
          </cell>
          <cell r="B226" t="str">
            <v>33KV Isolator</v>
          </cell>
          <cell r="C226">
            <v>2</v>
          </cell>
          <cell r="D226">
            <v>0</v>
          </cell>
          <cell r="E226">
            <v>0</v>
          </cell>
          <cell r="F226">
            <v>5.0999999999999997E-2</v>
          </cell>
          <cell r="G226">
            <v>0.10199999999999999</v>
          </cell>
          <cell r="H226">
            <v>5.0999999999999997E-2</v>
          </cell>
          <cell r="I226">
            <v>0.10199999999999999</v>
          </cell>
        </row>
        <row r="227">
          <cell r="A227">
            <v>28</v>
          </cell>
          <cell r="B227" t="str">
            <v>Control room type-V</v>
          </cell>
          <cell r="C227">
            <v>0</v>
          </cell>
          <cell r="D227">
            <v>0</v>
          </cell>
          <cell r="E227">
            <v>0</v>
          </cell>
          <cell r="F227">
            <v>15</v>
          </cell>
          <cell r="G227">
            <v>0</v>
          </cell>
          <cell r="H227">
            <v>15</v>
          </cell>
          <cell r="I227">
            <v>0</v>
          </cell>
        </row>
        <row r="228">
          <cell r="A228">
            <v>29</v>
          </cell>
          <cell r="B228" t="str">
            <v>Yard levelling,metalling &amp; misc. civil work</v>
          </cell>
          <cell r="C228" t="str">
            <v>LS</v>
          </cell>
          <cell r="D228">
            <v>0</v>
          </cell>
          <cell r="E228">
            <v>0</v>
          </cell>
          <cell r="F228">
            <v>0.5</v>
          </cell>
          <cell r="G228">
            <v>0.5</v>
          </cell>
          <cell r="H228" t="str">
            <v>LS</v>
          </cell>
          <cell r="I228">
            <v>0.5</v>
          </cell>
        </row>
        <row r="229">
          <cell r="A229">
            <v>30</v>
          </cell>
          <cell r="B229" t="str">
            <v>Water supply arrangement including overhead tank etc.</v>
          </cell>
          <cell r="C229" t="str">
            <v>LS</v>
          </cell>
          <cell r="D229">
            <v>0</v>
          </cell>
          <cell r="E229">
            <v>0</v>
          </cell>
          <cell r="F229">
            <v>0</v>
          </cell>
          <cell r="G229">
            <v>0</v>
          </cell>
          <cell r="H229" t="str">
            <v>LS</v>
          </cell>
          <cell r="I229">
            <v>0</v>
          </cell>
        </row>
        <row r="230">
          <cell r="A230">
            <v>31</v>
          </cell>
          <cell r="B230" t="str">
            <v>Earth pits</v>
          </cell>
          <cell r="C230" t="str">
            <v>LS</v>
          </cell>
          <cell r="D230">
            <v>0</v>
          </cell>
          <cell r="E230">
            <v>0</v>
          </cell>
          <cell r="F230">
            <v>0.2</v>
          </cell>
          <cell r="G230">
            <v>0.2</v>
          </cell>
          <cell r="H230" t="str">
            <v>LS</v>
          </cell>
          <cell r="I230">
            <v>0.2</v>
          </cell>
        </row>
        <row r="231">
          <cell r="A231">
            <v>32</v>
          </cell>
          <cell r="B231" t="str">
            <v>Four bay constn.shed</v>
          </cell>
          <cell r="C231">
            <v>0</v>
          </cell>
          <cell r="D231">
            <v>0</v>
          </cell>
          <cell r="E231">
            <v>0</v>
          </cell>
          <cell r="F231">
            <v>4.37</v>
          </cell>
          <cell r="G231">
            <v>0</v>
          </cell>
          <cell r="H231">
            <v>4.37</v>
          </cell>
          <cell r="I231">
            <v>0</v>
          </cell>
        </row>
        <row r="232">
          <cell r="A232">
            <v>33</v>
          </cell>
          <cell r="B232" t="str">
            <v>Cable Trenches</v>
          </cell>
          <cell r="C232" t="str">
            <v>LS</v>
          </cell>
          <cell r="D232">
            <v>0</v>
          </cell>
          <cell r="E232">
            <v>0</v>
          </cell>
          <cell r="F232">
            <v>1.5</v>
          </cell>
          <cell r="G232">
            <v>1.5</v>
          </cell>
          <cell r="H232" t="str">
            <v>LS</v>
          </cell>
          <cell r="I232">
            <v>1.5</v>
          </cell>
        </row>
        <row r="233">
          <cell r="A233">
            <v>34</v>
          </cell>
          <cell r="B233" t="str">
            <v>Internal Colony Road</v>
          </cell>
          <cell r="C233" t="str">
            <v>LS</v>
          </cell>
          <cell r="D233">
            <v>0</v>
          </cell>
          <cell r="E233">
            <v>0</v>
          </cell>
          <cell r="F233">
            <v>0</v>
          </cell>
          <cell r="G233">
            <v>0</v>
          </cell>
          <cell r="H233" t="str">
            <v>LS</v>
          </cell>
          <cell r="I233">
            <v>0</v>
          </cell>
        </row>
        <row r="234">
          <cell r="A234">
            <v>35</v>
          </cell>
          <cell r="B234" t="str">
            <v>Yard &amp; area fencing</v>
          </cell>
          <cell r="C234" t="str">
            <v>LS</v>
          </cell>
          <cell r="D234">
            <v>0</v>
          </cell>
          <cell r="E234">
            <v>0</v>
          </cell>
          <cell r="F234">
            <v>0</v>
          </cell>
          <cell r="G234">
            <v>0</v>
          </cell>
          <cell r="H234" t="str">
            <v>LS</v>
          </cell>
          <cell r="I234">
            <v>0</v>
          </cell>
        </row>
        <row r="235">
          <cell r="A235">
            <v>36</v>
          </cell>
          <cell r="B235" t="str">
            <v>Staff quarter</v>
          </cell>
          <cell r="C235" t="str">
            <v>LS</v>
          </cell>
          <cell r="D235">
            <v>0</v>
          </cell>
          <cell r="E235">
            <v>0</v>
          </cell>
          <cell r="F235">
            <v>0</v>
          </cell>
          <cell r="G235">
            <v>0</v>
          </cell>
          <cell r="H235" t="str">
            <v>LS</v>
          </cell>
          <cell r="I235">
            <v>0</v>
          </cell>
        </row>
        <row r="236">
          <cell r="A236">
            <v>37</v>
          </cell>
          <cell r="B236" t="str">
            <v>Rail Track</v>
          </cell>
          <cell r="C236" t="str">
            <v>LS</v>
          </cell>
          <cell r="D236">
            <v>0</v>
          </cell>
          <cell r="E236">
            <v>0</v>
          </cell>
          <cell r="F236">
            <v>1</v>
          </cell>
          <cell r="G236">
            <v>1</v>
          </cell>
          <cell r="H236" t="str">
            <v>LS</v>
          </cell>
          <cell r="I236">
            <v>1</v>
          </cell>
        </row>
        <row r="237">
          <cell r="A237">
            <v>38</v>
          </cell>
          <cell r="B237" t="str">
            <v>Station transformer foundation</v>
          </cell>
          <cell r="C237">
            <v>0</v>
          </cell>
          <cell r="D237">
            <v>0</v>
          </cell>
          <cell r="E237">
            <v>0</v>
          </cell>
          <cell r="F237">
            <v>0.30099999999999999</v>
          </cell>
          <cell r="G237">
            <v>0</v>
          </cell>
          <cell r="H237">
            <v>0.30099999999999999</v>
          </cell>
          <cell r="I237">
            <v>0</v>
          </cell>
        </row>
        <row r="238">
          <cell r="A238">
            <v>39</v>
          </cell>
          <cell r="B238" t="str">
            <v>Flag stone flooring &amp; Misc. civil works</v>
          </cell>
          <cell r="C238" t="str">
            <v>LS</v>
          </cell>
          <cell r="D238">
            <v>0</v>
          </cell>
          <cell r="E238">
            <v>0</v>
          </cell>
          <cell r="F238">
            <v>0.5</v>
          </cell>
          <cell r="G238">
            <v>0.5</v>
          </cell>
          <cell r="H238" t="str">
            <v>LS</v>
          </cell>
          <cell r="I238">
            <v>0.5</v>
          </cell>
        </row>
        <row r="239">
          <cell r="E239">
            <v>0</v>
          </cell>
          <cell r="F239">
            <v>0.5</v>
          </cell>
          <cell r="G239">
            <v>0.5</v>
          </cell>
          <cell r="H239" t="str">
            <v>LS</v>
          </cell>
          <cell r="I239">
            <v>0.5</v>
          </cell>
        </row>
        <row r="240">
          <cell r="A240" t="str">
            <v/>
          </cell>
          <cell r="B240" t="str">
            <v>SUB TOTAL (I)</v>
          </cell>
          <cell r="C240">
            <v>0</v>
          </cell>
          <cell r="D240">
            <v>0</v>
          </cell>
          <cell r="E240">
            <v>0</v>
          </cell>
          <cell r="F240">
            <v>0</v>
          </cell>
          <cell r="G240">
            <v>7.0570000000000004</v>
          </cell>
          <cell r="H240">
            <v>0</v>
          </cell>
          <cell r="I240">
            <v>7.0570000000000004</v>
          </cell>
        </row>
        <row r="241">
          <cell r="I241">
            <v>7.0570000000000004</v>
          </cell>
        </row>
        <row r="242">
          <cell r="A242" t="str">
            <v>J</v>
          </cell>
          <cell r="B242" t="str">
            <v>ERECTION,TESTING &amp; COMMISSIONING ETC.</v>
          </cell>
        </row>
        <row r="243">
          <cell r="A243" t="str">
            <v>J</v>
          </cell>
          <cell r="B243" t="str">
            <v>ERECTION,TESTING &amp; COMMISSIONING ETC.</v>
          </cell>
        </row>
        <row r="244">
          <cell r="A244">
            <v>1</v>
          </cell>
          <cell r="B244" t="str">
            <v>160MVA Transformer</v>
          </cell>
          <cell r="C244">
            <v>0</v>
          </cell>
          <cell r="D244">
            <v>0</v>
          </cell>
          <cell r="E244">
            <v>0</v>
          </cell>
          <cell r="F244">
            <v>1.24</v>
          </cell>
          <cell r="G244">
            <v>0</v>
          </cell>
          <cell r="H244">
            <v>1.24</v>
          </cell>
          <cell r="I244">
            <v>0</v>
          </cell>
        </row>
        <row r="245">
          <cell r="A245">
            <v>2</v>
          </cell>
          <cell r="B245" t="str">
            <v>40MVA transformer</v>
          </cell>
          <cell r="C245">
            <v>1</v>
          </cell>
          <cell r="D245">
            <v>0</v>
          </cell>
          <cell r="E245">
            <v>0</v>
          </cell>
          <cell r="F245">
            <v>0.97</v>
          </cell>
          <cell r="G245">
            <v>0.97</v>
          </cell>
          <cell r="H245">
            <v>0.97</v>
          </cell>
          <cell r="I245">
            <v>0.97</v>
          </cell>
        </row>
        <row r="246">
          <cell r="A246">
            <v>3</v>
          </cell>
          <cell r="B246" t="str">
            <v>220KV CB</v>
          </cell>
          <cell r="C246">
            <v>0</v>
          </cell>
          <cell r="D246">
            <v>0</v>
          </cell>
          <cell r="E246">
            <v>0</v>
          </cell>
          <cell r="F246">
            <v>0.2</v>
          </cell>
          <cell r="G246">
            <v>0</v>
          </cell>
          <cell r="H246">
            <v>0.2</v>
          </cell>
          <cell r="I246">
            <v>0</v>
          </cell>
        </row>
        <row r="247">
          <cell r="A247">
            <v>4</v>
          </cell>
          <cell r="B247" t="str">
            <v>220KV CT</v>
          </cell>
          <cell r="C247">
            <v>0</v>
          </cell>
          <cell r="D247">
            <v>0</v>
          </cell>
          <cell r="E247">
            <v>0</v>
          </cell>
          <cell r="F247">
            <v>4.1000000000000002E-2</v>
          </cell>
          <cell r="G247">
            <v>0</v>
          </cell>
          <cell r="H247">
            <v>4.1000000000000002E-2</v>
          </cell>
          <cell r="I247">
            <v>0</v>
          </cell>
        </row>
        <row r="248">
          <cell r="A248">
            <v>5</v>
          </cell>
          <cell r="B248" t="str">
            <v>220KV Isolator</v>
          </cell>
          <cell r="C248">
            <v>0</v>
          </cell>
          <cell r="D248">
            <v>0</v>
          </cell>
          <cell r="E248">
            <v>0</v>
          </cell>
          <cell r="F248">
            <v>0.09</v>
          </cell>
          <cell r="G248">
            <v>0</v>
          </cell>
          <cell r="H248">
            <v>0.09</v>
          </cell>
          <cell r="I248">
            <v>0</v>
          </cell>
        </row>
        <row r="249">
          <cell r="A249">
            <v>6</v>
          </cell>
          <cell r="B249" t="str">
            <v>220KV LA</v>
          </cell>
          <cell r="C249">
            <v>0</v>
          </cell>
          <cell r="D249">
            <v>0</v>
          </cell>
          <cell r="E249">
            <v>0</v>
          </cell>
          <cell r="F249">
            <v>2.5000000000000001E-2</v>
          </cell>
          <cell r="G249">
            <v>0</v>
          </cell>
          <cell r="H249">
            <v>2.5000000000000001E-2</v>
          </cell>
          <cell r="I249">
            <v>0</v>
          </cell>
        </row>
        <row r="250">
          <cell r="A250">
            <v>7</v>
          </cell>
          <cell r="B250" t="str">
            <v>220KV PT/CVT</v>
          </cell>
          <cell r="C250">
            <v>0</v>
          </cell>
          <cell r="D250">
            <v>0</v>
          </cell>
          <cell r="E250">
            <v>0</v>
          </cell>
          <cell r="F250">
            <v>0.04</v>
          </cell>
          <cell r="G250">
            <v>0</v>
          </cell>
          <cell r="H250">
            <v>0.04</v>
          </cell>
          <cell r="I250">
            <v>0</v>
          </cell>
        </row>
        <row r="251">
          <cell r="A251">
            <v>8</v>
          </cell>
          <cell r="B251" t="str">
            <v>220KV C&amp;R Panel</v>
          </cell>
          <cell r="C251">
            <v>0</v>
          </cell>
          <cell r="D251">
            <v>0</v>
          </cell>
          <cell r="E251">
            <v>0</v>
          </cell>
          <cell r="F251">
            <v>0.18</v>
          </cell>
          <cell r="G251">
            <v>0</v>
          </cell>
          <cell r="H251">
            <v>0.18</v>
          </cell>
          <cell r="I251">
            <v>0</v>
          </cell>
        </row>
        <row r="252">
          <cell r="A252">
            <v>9</v>
          </cell>
          <cell r="B252" t="str">
            <v>220/132/33KV Gantries,Busbar equip.structure erection(in MT)</v>
          </cell>
          <cell r="C252">
            <v>22.567999999999998</v>
          </cell>
          <cell r="D252">
            <v>0</v>
          </cell>
          <cell r="E252">
            <v>0</v>
          </cell>
          <cell r="F252">
            <v>2.5000000000000001E-2</v>
          </cell>
          <cell r="G252">
            <v>0.56419999999999992</v>
          </cell>
          <cell r="H252">
            <v>2.5000000000000001E-2</v>
          </cell>
          <cell r="I252">
            <v>0.56419999999999992</v>
          </cell>
        </row>
        <row r="253">
          <cell r="A253">
            <v>10</v>
          </cell>
          <cell r="B253" t="str">
            <v>PLCC equipments</v>
          </cell>
          <cell r="C253" t="str">
            <v>LS</v>
          </cell>
          <cell r="D253">
            <v>0</v>
          </cell>
          <cell r="E253">
            <v>0</v>
          </cell>
          <cell r="F253">
            <v>0</v>
          </cell>
          <cell r="G253">
            <v>0</v>
          </cell>
          <cell r="H253" t="str">
            <v>LS</v>
          </cell>
          <cell r="I253">
            <v>0</v>
          </cell>
        </row>
        <row r="254">
          <cell r="A254">
            <v>11</v>
          </cell>
          <cell r="B254" t="str">
            <v>220KV PI/Solid Core Insulators</v>
          </cell>
          <cell r="C254">
            <v>0</v>
          </cell>
          <cell r="D254">
            <v>0</v>
          </cell>
          <cell r="E254">
            <v>0</v>
          </cell>
          <cell r="F254">
            <v>7.0000000000000001E-3</v>
          </cell>
          <cell r="G254">
            <v>0</v>
          </cell>
          <cell r="H254">
            <v>7.0000000000000001E-3</v>
          </cell>
          <cell r="I254">
            <v>0</v>
          </cell>
        </row>
        <row r="255">
          <cell r="A255">
            <v>12</v>
          </cell>
          <cell r="B255" t="str">
            <v>220KV wave trap</v>
          </cell>
          <cell r="C255">
            <v>0</v>
          </cell>
          <cell r="D255">
            <v>0</v>
          </cell>
          <cell r="E255">
            <v>0</v>
          </cell>
          <cell r="F255">
            <v>0.04</v>
          </cell>
          <cell r="G255">
            <v>0</v>
          </cell>
          <cell r="H255">
            <v>0.04</v>
          </cell>
          <cell r="I255">
            <v>0</v>
          </cell>
        </row>
        <row r="256">
          <cell r="A256">
            <v>13</v>
          </cell>
          <cell r="B256" t="str">
            <v>132KV CC</v>
          </cell>
          <cell r="C256">
            <v>0</v>
          </cell>
          <cell r="D256">
            <v>0</v>
          </cell>
          <cell r="E256">
            <v>0</v>
          </cell>
          <cell r="F256">
            <v>3.4000000000000002E-2</v>
          </cell>
          <cell r="G256">
            <v>0</v>
          </cell>
          <cell r="H256">
            <v>3.4000000000000002E-2</v>
          </cell>
          <cell r="I256">
            <v>0</v>
          </cell>
        </row>
        <row r="257">
          <cell r="A257">
            <v>14</v>
          </cell>
          <cell r="B257" t="str">
            <v>132KV CB</v>
          </cell>
          <cell r="C257">
            <v>1</v>
          </cell>
          <cell r="D257">
            <v>0</v>
          </cell>
          <cell r="E257">
            <v>0</v>
          </cell>
          <cell r="F257">
            <v>0.16</v>
          </cell>
          <cell r="G257">
            <v>0.16</v>
          </cell>
          <cell r="H257">
            <v>0.16</v>
          </cell>
          <cell r="I257">
            <v>0.16</v>
          </cell>
        </row>
        <row r="258">
          <cell r="A258">
            <v>15</v>
          </cell>
          <cell r="B258" t="str">
            <v>132KV CT</v>
          </cell>
          <cell r="C258">
            <v>3</v>
          </cell>
          <cell r="D258">
            <v>0</v>
          </cell>
          <cell r="E258">
            <v>0</v>
          </cell>
          <cell r="F258">
            <v>3.9E-2</v>
          </cell>
          <cell r="G258">
            <v>0.11699999999999999</v>
          </cell>
          <cell r="H258">
            <v>3.9E-2</v>
          </cell>
          <cell r="I258">
            <v>0.11699999999999999</v>
          </cell>
        </row>
        <row r="259">
          <cell r="A259">
            <v>16</v>
          </cell>
          <cell r="B259" t="str">
            <v>132KV Isolators</v>
          </cell>
          <cell r="C259">
            <v>3</v>
          </cell>
          <cell r="D259">
            <v>0</v>
          </cell>
          <cell r="E259">
            <v>0</v>
          </cell>
          <cell r="F259">
            <v>7.0000000000000007E-2</v>
          </cell>
          <cell r="G259">
            <v>0.21000000000000002</v>
          </cell>
          <cell r="H259">
            <v>7.0000000000000007E-2</v>
          </cell>
          <cell r="I259">
            <v>0.21000000000000002</v>
          </cell>
        </row>
        <row r="260">
          <cell r="A260">
            <v>17</v>
          </cell>
          <cell r="B260" t="str">
            <v>132KV LA</v>
          </cell>
          <cell r="C260">
            <v>3</v>
          </cell>
          <cell r="D260">
            <v>0</v>
          </cell>
          <cell r="E260">
            <v>0</v>
          </cell>
          <cell r="F260">
            <v>1.7000000000000001E-2</v>
          </cell>
          <cell r="G260">
            <v>5.1000000000000004E-2</v>
          </cell>
          <cell r="H260">
            <v>1.7000000000000001E-2</v>
          </cell>
          <cell r="I260">
            <v>5.1000000000000004E-2</v>
          </cell>
        </row>
        <row r="261">
          <cell r="A261">
            <v>18</v>
          </cell>
          <cell r="B261" t="str">
            <v>132KV C&amp;R Panel</v>
          </cell>
          <cell r="C261">
            <v>1</v>
          </cell>
          <cell r="D261">
            <v>0</v>
          </cell>
          <cell r="E261">
            <v>0</v>
          </cell>
          <cell r="F261">
            <v>0.14000000000000001</v>
          </cell>
          <cell r="G261">
            <v>0.14000000000000001</v>
          </cell>
          <cell r="H261">
            <v>0.14000000000000001</v>
          </cell>
          <cell r="I261">
            <v>0.14000000000000001</v>
          </cell>
        </row>
        <row r="262">
          <cell r="A262">
            <v>19</v>
          </cell>
          <cell r="B262" t="str">
            <v>132KV PI/Solid Core Insulator</v>
          </cell>
          <cell r="C262">
            <v>6</v>
          </cell>
          <cell r="D262">
            <v>0</v>
          </cell>
          <cell r="E262">
            <v>0</v>
          </cell>
          <cell r="F262">
            <v>5.0000000000000001E-3</v>
          </cell>
          <cell r="G262">
            <v>0.03</v>
          </cell>
          <cell r="H262">
            <v>5.0000000000000001E-3</v>
          </cell>
          <cell r="I262">
            <v>0.03</v>
          </cell>
        </row>
        <row r="263">
          <cell r="A263">
            <v>20</v>
          </cell>
          <cell r="B263" t="str">
            <v>132KV PT</v>
          </cell>
          <cell r="C263">
            <v>0</v>
          </cell>
          <cell r="D263">
            <v>0</v>
          </cell>
          <cell r="E263">
            <v>0</v>
          </cell>
          <cell r="F263">
            <v>3.4000000000000002E-2</v>
          </cell>
          <cell r="G263">
            <v>0</v>
          </cell>
          <cell r="H263">
            <v>3.4000000000000002E-2</v>
          </cell>
          <cell r="I263">
            <v>0</v>
          </cell>
        </row>
        <row r="264">
          <cell r="A264">
            <v>21</v>
          </cell>
          <cell r="B264" t="str">
            <v>33KV CB</v>
          </cell>
          <cell r="C264">
            <v>1</v>
          </cell>
          <cell r="D264">
            <v>0</v>
          </cell>
          <cell r="E264">
            <v>0</v>
          </cell>
          <cell r="F264">
            <v>8.2000000000000003E-2</v>
          </cell>
          <cell r="G264">
            <v>8.2000000000000003E-2</v>
          </cell>
          <cell r="H264">
            <v>8.2000000000000003E-2</v>
          </cell>
          <cell r="I264">
            <v>8.2000000000000003E-2</v>
          </cell>
        </row>
        <row r="265">
          <cell r="A265">
            <v>22</v>
          </cell>
          <cell r="B265" t="str">
            <v>33KV CT</v>
          </cell>
          <cell r="C265">
            <v>3</v>
          </cell>
          <cell r="D265">
            <v>0</v>
          </cell>
          <cell r="E265">
            <v>0</v>
          </cell>
          <cell r="F265">
            <v>0.03</v>
          </cell>
          <cell r="G265">
            <v>0.09</v>
          </cell>
          <cell r="H265">
            <v>0.03</v>
          </cell>
          <cell r="I265">
            <v>0.09</v>
          </cell>
        </row>
        <row r="266">
          <cell r="A266">
            <v>23</v>
          </cell>
          <cell r="B266" t="str">
            <v>33KV PT</v>
          </cell>
          <cell r="C266">
            <v>0</v>
          </cell>
          <cell r="D266">
            <v>0</v>
          </cell>
          <cell r="E266">
            <v>0</v>
          </cell>
          <cell r="F266">
            <v>0.03</v>
          </cell>
          <cell r="G266">
            <v>0</v>
          </cell>
          <cell r="H266">
            <v>0.03</v>
          </cell>
          <cell r="I266">
            <v>0</v>
          </cell>
        </row>
        <row r="267">
          <cell r="A267">
            <v>24</v>
          </cell>
          <cell r="B267" t="str">
            <v>33KV Isolator</v>
          </cell>
          <cell r="C267">
            <v>2</v>
          </cell>
          <cell r="D267">
            <v>0</v>
          </cell>
          <cell r="E267">
            <v>0</v>
          </cell>
          <cell r="F267">
            <v>4.7E-2</v>
          </cell>
          <cell r="G267">
            <v>9.4E-2</v>
          </cell>
          <cell r="H267">
            <v>4.7E-2</v>
          </cell>
          <cell r="I267">
            <v>9.4E-2</v>
          </cell>
        </row>
        <row r="268">
          <cell r="A268">
            <v>25</v>
          </cell>
          <cell r="B268" t="str">
            <v>33KV LA</v>
          </cell>
          <cell r="C268">
            <v>3</v>
          </cell>
          <cell r="D268">
            <v>0</v>
          </cell>
          <cell r="E268">
            <v>0</v>
          </cell>
          <cell r="F268">
            <v>1.0999999999999999E-2</v>
          </cell>
          <cell r="G268">
            <v>3.3000000000000002E-2</v>
          </cell>
          <cell r="H268">
            <v>1.0999999999999999E-2</v>
          </cell>
          <cell r="I268">
            <v>3.3000000000000002E-2</v>
          </cell>
        </row>
        <row r="269">
          <cell r="A269">
            <v>26</v>
          </cell>
          <cell r="B269" t="str">
            <v>33KV C&amp;R Panel</v>
          </cell>
          <cell r="C269">
            <v>1</v>
          </cell>
          <cell r="D269">
            <v>0</v>
          </cell>
          <cell r="E269">
            <v>0</v>
          </cell>
          <cell r="F269">
            <v>0.13</v>
          </cell>
          <cell r="G269">
            <v>0.13</v>
          </cell>
          <cell r="H269">
            <v>0.13</v>
          </cell>
          <cell r="I269">
            <v>0.13</v>
          </cell>
        </row>
        <row r="270">
          <cell r="A270">
            <v>27</v>
          </cell>
          <cell r="B270" t="str">
            <v>33KV PI/Solid Core Insulators</v>
          </cell>
          <cell r="C270">
            <v>0</v>
          </cell>
          <cell r="D270">
            <v>0</v>
          </cell>
          <cell r="E270">
            <v>0</v>
          </cell>
          <cell r="F270">
            <v>3.0000000000000001E-3</v>
          </cell>
          <cell r="G270">
            <v>0</v>
          </cell>
          <cell r="H270">
            <v>3.0000000000000001E-3</v>
          </cell>
          <cell r="I270">
            <v>0</v>
          </cell>
        </row>
        <row r="271">
          <cell r="A271">
            <v>28</v>
          </cell>
          <cell r="B271" t="str">
            <v>Station Transformer,</v>
          </cell>
          <cell r="C271">
            <v>0</v>
          </cell>
          <cell r="D271">
            <v>0</v>
          </cell>
          <cell r="E271">
            <v>0</v>
          </cell>
          <cell r="F271">
            <v>7.0000000000000007E-2</v>
          </cell>
          <cell r="G271">
            <v>0</v>
          </cell>
          <cell r="H271">
            <v>7.0000000000000007E-2</v>
          </cell>
          <cell r="I271">
            <v>0</v>
          </cell>
        </row>
        <row r="272">
          <cell r="A272">
            <v>29</v>
          </cell>
          <cell r="B272" t="str">
            <v>Cable laying &amp; associated works</v>
          </cell>
          <cell r="C272" t="str">
            <v>LS</v>
          </cell>
          <cell r="D272">
            <v>0</v>
          </cell>
          <cell r="E272">
            <v>0</v>
          </cell>
          <cell r="F272">
            <v>0.2</v>
          </cell>
          <cell r="G272">
            <v>0.2</v>
          </cell>
          <cell r="H272" t="str">
            <v>LS</v>
          </cell>
          <cell r="I272">
            <v>0.2</v>
          </cell>
        </row>
        <row r="273">
          <cell r="A273">
            <v>30</v>
          </cell>
          <cell r="B273" t="str">
            <v>Earthing works</v>
          </cell>
          <cell r="C273" t="str">
            <v>LS</v>
          </cell>
          <cell r="D273">
            <v>0</v>
          </cell>
          <cell r="E273">
            <v>0</v>
          </cell>
          <cell r="F273">
            <v>0.2</v>
          </cell>
          <cell r="G273">
            <v>0.2</v>
          </cell>
          <cell r="H273" t="str">
            <v>LS</v>
          </cell>
          <cell r="I273">
            <v>0.2</v>
          </cell>
        </row>
        <row r="274">
          <cell r="A274">
            <v>31</v>
          </cell>
          <cell r="B274" t="str">
            <v>AC/DC Board</v>
          </cell>
          <cell r="C274">
            <v>0</v>
          </cell>
          <cell r="D274">
            <v>0</v>
          </cell>
          <cell r="E274">
            <v>0</v>
          </cell>
          <cell r="F274">
            <v>0.13100000000000001</v>
          </cell>
          <cell r="G274">
            <v>0</v>
          </cell>
          <cell r="H274">
            <v>0.13100000000000001</v>
          </cell>
          <cell r="I274">
            <v>0</v>
          </cell>
        </row>
        <row r="275">
          <cell r="A275">
            <v>32</v>
          </cell>
          <cell r="B275" t="str">
            <v>Fitting of lighting fixtures</v>
          </cell>
          <cell r="C275" t="str">
            <v>LS</v>
          </cell>
          <cell r="D275">
            <v>0</v>
          </cell>
          <cell r="E275">
            <v>0</v>
          </cell>
          <cell r="F275">
            <v>0.1</v>
          </cell>
          <cell r="G275">
            <v>0.1</v>
          </cell>
          <cell r="H275" t="str">
            <v>LS</v>
          </cell>
          <cell r="I275">
            <v>0.1</v>
          </cell>
        </row>
        <row r="276">
          <cell r="A276">
            <v>33</v>
          </cell>
          <cell r="B276" t="str">
            <v>110V 300Ah battery</v>
          </cell>
          <cell r="C276">
            <v>0</v>
          </cell>
          <cell r="D276">
            <v>0</v>
          </cell>
          <cell r="E276">
            <v>0</v>
          </cell>
          <cell r="F276">
            <v>0.14000000000000001</v>
          </cell>
          <cell r="G276">
            <v>0</v>
          </cell>
          <cell r="H276">
            <v>0.14000000000000001</v>
          </cell>
          <cell r="I276">
            <v>0</v>
          </cell>
        </row>
        <row r="277">
          <cell r="A277">
            <v>34</v>
          </cell>
          <cell r="B277" t="str">
            <v>110V 300Ah battery charger</v>
          </cell>
          <cell r="C277">
            <v>0</v>
          </cell>
          <cell r="D277">
            <v>0</v>
          </cell>
          <cell r="E277">
            <v>0</v>
          </cell>
          <cell r="F277">
            <v>9.5000000000000001E-2</v>
          </cell>
          <cell r="G277">
            <v>0</v>
          </cell>
          <cell r="H277">
            <v>9.5000000000000001E-2</v>
          </cell>
          <cell r="I277">
            <v>0</v>
          </cell>
        </row>
        <row r="278">
          <cell r="A278">
            <v>35</v>
          </cell>
          <cell r="B278" t="str">
            <v>48V 200Ah battery</v>
          </cell>
          <cell r="C278">
            <v>0</v>
          </cell>
          <cell r="D278">
            <v>0</v>
          </cell>
          <cell r="E278">
            <v>0</v>
          </cell>
          <cell r="F278">
            <v>0.1</v>
          </cell>
          <cell r="G278">
            <v>0</v>
          </cell>
          <cell r="H278">
            <v>0.1</v>
          </cell>
          <cell r="I278">
            <v>0</v>
          </cell>
        </row>
        <row r="279">
          <cell r="A279">
            <v>36</v>
          </cell>
          <cell r="B279" t="str">
            <v>48V 200Ah battery charger</v>
          </cell>
          <cell r="C279">
            <v>0</v>
          </cell>
          <cell r="D279">
            <v>0</v>
          </cell>
          <cell r="E279">
            <v>0</v>
          </cell>
          <cell r="F279">
            <v>8.5000000000000006E-2</v>
          </cell>
          <cell r="G279">
            <v>0</v>
          </cell>
          <cell r="H279">
            <v>8.5000000000000006E-2</v>
          </cell>
          <cell r="I279">
            <v>0</v>
          </cell>
        </row>
        <row r="280">
          <cell r="A280">
            <v>37</v>
          </cell>
          <cell r="B280" t="str">
            <v xml:space="preserve">Stringing &amp; Jumpering </v>
          </cell>
          <cell r="C280" t="str">
            <v>LS</v>
          </cell>
          <cell r="D280">
            <v>0</v>
          </cell>
          <cell r="E280">
            <v>0</v>
          </cell>
          <cell r="F280">
            <v>0.5</v>
          </cell>
          <cell r="G280">
            <v>0.5</v>
          </cell>
          <cell r="H280" t="str">
            <v>LS</v>
          </cell>
          <cell r="I280">
            <v>0.5</v>
          </cell>
        </row>
        <row r="281">
          <cell r="A281">
            <v>38</v>
          </cell>
          <cell r="B281" t="str">
            <v>Testing &amp; Commissioning &amp; misc.expenditure</v>
          </cell>
          <cell r="C281" t="str">
            <v>LS</v>
          </cell>
          <cell r="D281">
            <v>0</v>
          </cell>
          <cell r="E281">
            <v>0</v>
          </cell>
          <cell r="F281">
            <v>0.1</v>
          </cell>
          <cell r="G281">
            <v>0.1</v>
          </cell>
          <cell r="H281" t="str">
            <v>LS</v>
          </cell>
          <cell r="I281">
            <v>0.1</v>
          </cell>
        </row>
        <row r="282">
          <cell r="A282">
            <v>38</v>
          </cell>
          <cell r="B282" t="str">
            <v>Testing &amp; Commissioning &amp; misc.expenditure</v>
          </cell>
          <cell r="C282" t="str">
            <v>LS</v>
          </cell>
          <cell r="D282">
            <v>0</v>
          </cell>
          <cell r="E282">
            <v>0</v>
          </cell>
          <cell r="F282">
            <v>0.1</v>
          </cell>
          <cell r="G282">
            <v>0.1</v>
          </cell>
          <cell r="H282" t="str">
            <v>LS</v>
          </cell>
          <cell r="I282">
            <v>0.1</v>
          </cell>
        </row>
        <row r="283">
          <cell r="E283">
            <v>0</v>
          </cell>
          <cell r="F283">
            <v>0.1</v>
          </cell>
          <cell r="G283">
            <v>0.1</v>
          </cell>
          <cell r="H283" t="str">
            <v>LS</v>
          </cell>
          <cell r="I283">
            <v>0.1</v>
          </cell>
        </row>
        <row r="284">
          <cell r="B284" t="str">
            <v>SUB TOTAL (J)</v>
          </cell>
          <cell r="C284">
            <v>0</v>
          </cell>
          <cell r="D284">
            <v>0</v>
          </cell>
          <cell r="E284">
            <v>0</v>
          </cell>
          <cell r="F284">
            <v>0</v>
          </cell>
          <cell r="G284">
            <v>3.7711999999999999</v>
          </cell>
          <cell r="H284">
            <v>0</v>
          </cell>
          <cell r="I284">
            <v>3.7711999999999999</v>
          </cell>
        </row>
      </sheetData>
      <sheetData sheetId="13">
        <row r="38">
          <cell r="A38" t="str">
            <v xml:space="preserve">ESTIMATE FOR INSTALLATION OF ADDITIONAL 1X40MVA 132/33KV TRANSFORMER AT EXISTING EHV SUBSTATION </v>
          </cell>
        </row>
      </sheetData>
      <sheetData sheetId="14">
        <row r="38">
          <cell r="A38" t="str">
            <v xml:space="preserve">ESTIMATE FOR INSTALLATION OF ADDITIONAL 1X40MVA 132/33KV TRANSFORMER AT EXISTING EHV SUBSTATION </v>
          </cell>
        </row>
      </sheetData>
      <sheetData sheetId="15">
        <row r="38">
          <cell r="A38" t="str">
            <v xml:space="preserve">ESTIMATE FOR INSTALLATION OF ADDITIONAL 1X40MVA 132/33KV TRANSFORMER AT EXISTING EHV SUBSTATION </v>
          </cell>
        </row>
      </sheetData>
      <sheetData sheetId="16">
        <row r="38">
          <cell r="A38" t="str">
            <v xml:space="preserve">ESTIMATE FOR INSTALLATION OF ADDITIONAL 1X40MVA 132/33KV TRANSFORMER AT EXISTING EHV SUBSTATION </v>
          </cell>
        </row>
      </sheetData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>
        <row r="38">
          <cell r="A38" t="str">
            <v xml:space="preserve">ESTIMATE FOR INSTALLATION OF ADDITIONAL 1X40MVA 132/33KV TRANSFORMER AT EXISTING EHV SUBSTATION </v>
          </cell>
        </row>
      </sheetData>
      <sheetData sheetId="35">
        <row r="38">
          <cell r="A38" t="str">
            <v xml:space="preserve">ESTIMATE FOR INSTALLATION OF ADDITIONAL 1X40MVA 132/33KV TRANSFORMER AT EXISTING EHV SUBSTATION </v>
          </cell>
        </row>
      </sheetData>
      <sheetData sheetId="36">
        <row r="38">
          <cell r="A38" t="str">
            <v xml:space="preserve">ESTIMATE FOR INSTALLATION OF ADDITIONAL 1X40MVA 132/33KV TRANSFORMER AT EXISTING EHV SUBSTATION </v>
          </cell>
        </row>
      </sheetData>
      <sheetData sheetId="37">
        <row r="38">
          <cell r="A38" t="str">
            <v xml:space="preserve">ESTIMATE FOR INSTALLATION OF ADDITIONAL 1X40MVA 132/33KV TRANSFORMER AT EXISTING EHV SUBSTATION </v>
          </cell>
        </row>
      </sheetData>
      <sheetData sheetId="38">
        <row r="38">
          <cell r="A38" t="str">
            <v xml:space="preserve">ESTIMATE FOR INSTALLATION OF ADDITIONAL 1X40MVA 132/33KV TRANSFORMER AT EXISTING EHV SUBSTATION </v>
          </cell>
        </row>
      </sheetData>
      <sheetData sheetId="39">
        <row r="38">
          <cell r="A38" t="str">
            <v xml:space="preserve">ESTIMATE FOR INSTALLATION OF ADDITIONAL 1X40MVA 132/33KV TRANSFORMER AT EXISTING EHV SUBSTATION </v>
          </cell>
        </row>
      </sheetData>
      <sheetData sheetId="40">
        <row r="38">
          <cell r="A38" t="str">
            <v xml:space="preserve">ESTIMATE FOR INSTALLATION OF ADDITIONAL 1X40MVA 132/33KV TRANSFORMER AT EXISTING EHV SUBSTATION </v>
          </cell>
        </row>
      </sheetData>
      <sheetData sheetId="41">
        <row r="38">
          <cell r="A38" t="str">
            <v xml:space="preserve">ESTIMATE FOR INSTALLATION OF ADDITIONAL 1X40MVA 132/33KV TRANSFORMER AT EXISTING EHV SUBSTATION </v>
          </cell>
        </row>
      </sheetData>
      <sheetData sheetId="42">
        <row r="38">
          <cell r="A38" t="str">
            <v xml:space="preserve">ESTIMATE FOR INSTALLATION OF ADDITIONAL 1X40MVA 132/33KV TRANSFORMER AT EXISTING EHV SUBSTATION </v>
          </cell>
        </row>
      </sheetData>
      <sheetData sheetId="43">
        <row r="38">
          <cell r="A38" t="str">
            <v xml:space="preserve">ESTIMATE FOR INSTALLATION OF ADDITIONAL 1X40MVA 132/33KV TRANSFORMER AT EXISTING EHV SUBSTATION </v>
          </cell>
        </row>
      </sheetData>
      <sheetData sheetId="44">
        <row r="38">
          <cell r="A38" t="str">
            <v xml:space="preserve">ESTIMATE FOR INSTALLATION OF ADDITIONAL 1X40MVA 132/33KV TRANSFORMER AT EXISTING EHV SUBSTATION </v>
          </cell>
        </row>
      </sheetData>
      <sheetData sheetId="45" refreshError="1"/>
      <sheetData sheetId="46" refreshError="1"/>
      <sheetData sheetId="47" refreshError="1"/>
      <sheetData sheetId="48" refreshError="1"/>
      <sheetData sheetId="49">
        <row r="38">
          <cell r="A38" t="str">
            <v xml:space="preserve">ESTIMATE FOR INSTALLATION OF ADDITIONAL 1X40MVA 132/33KV TRANSFORMER AT EXISTING EHV SUBSTATION </v>
          </cell>
        </row>
      </sheetData>
      <sheetData sheetId="50">
        <row r="38">
          <cell r="A38" t="str">
            <v xml:space="preserve">ESTIMATE FOR INSTALLATION OF ADDITIONAL 1X40MVA 132/33KV TRANSFORMER AT EXISTING EHV SUBSTATION </v>
          </cell>
        </row>
      </sheetData>
      <sheetData sheetId="51">
        <row r="38">
          <cell r="A38" t="str">
            <v xml:space="preserve">ESTIMATE FOR INSTALLATION OF ADDITIONAL 1X40MVA 132/33KV TRANSFORMER AT EXISTING EHV SUBSTATION </v>
          </cell>
        </row>
      </sheetData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>
        <row r="38">
          <cell r="A38">
            <v>0</v>
          </cell>
        </row>
      </sheetData>
      <sheetData sheetId="65">
        <row r="38">
          <cell r="A38" t="str">
            <v xml:space="preserve">ESTIMATE FOR INSTALLATION OF ADDITIONAL 1X40MVA 132/33KV TRANSFORMER AT EXISTING EHV SUBSTATION </v>
          </cell>
        </row>
      </sheetData>
      <sheetData sheetId="66">
        <row r="38">
          <cell r="A38">
            <v>0</v>
          </cell>
        </row>
      </sheetData>
      <sheetData sheetId="67">
        <row r="38">
          <cell r="A38">
            <v>0</v>
          </cell>
        </row>
      </sheetData>
      <sheetData sheetId="68">
        <row r="38">
          <cell r="A38" t="str">
            <v xml:space="preserve">ESTIMATE FOR INSTALLATION OF ADDITIONAL 1X40MVA 132/33KV TRANSFORMER AT EXISTING EHV SUBSTATION </v>
          </cell>
        </row>
      </sheetData>
      <sheetData sheetId="69">
        <row r="38">
          <cell r="A38" t="str">
            <v xml:space="preserve">ESTIMATE FOR INSTALLATION OF ADDITIONAL 1X40MVA 132/33KV TRANSFORMER AT EXISTING EHV SUBSTATION </v>
          </cell>
        </row>
      </sheetData>
      <sheetData sheetId="70">
        <row r="38">
          <cell r="A38" t="str">
            <v xml:space="preserve">ESTIMATE FOR INSTALLATION OF ADDITIONAL 1X40MVA 132/33KV TRANSFORMER AT EXISTING EHV SUBSTATION </v>
          </cell>
        </row>
      </sheetData>
      <sheetData sheetId="71">
        <row r="38">
          <cell r="A38" t="str">
            <v xml:space="preserve">ESTIMATE FOR INSTALLATION OF ADDITIONAL 1X40MVA 132/33KV TRANSFORMER AT EXISTING EHV SUBSTATION </v>
          </cell>
        </row>
      </sheetData>
      <sheetData sheetId="72">
        <row r="38">
          <cell r="A38" t="str">
            <v xml:space="preserve">ESTIMATE FOR INSTALLATION OF ADDITIONAL 1X40MVA 132/33KV TRANSFORMER AT EXISTING EHV SUBSTATION </v>
          </cell>
        </row>
      </sheetData>
      <sheetData sheetId="73">
        <row r="38">
          <cell r="A38" t="str">
            <v xml:space="preserve">ESTIMATE FOR INSTALLATION OF ADDITIONAL 1X40MVA 132/33KV TRANSFORMER AT EXISTING EHV SUBSTATION </v>
          </cell>
        </row>
      </sheetData>
      <sheetData sheetId="74">
        <row r="38">
          <cell r="A38" t="str">
            <v xml:space="preserve">ESTIMATE FOR INSTALLATION OF ADDITIONAL 1X40MVA 132/33KV TRANSFORMER AT EXISTING EHV SUBSTATION </v>
          </cell>
        </row>
      </sheetData>
      <sheetData sheetId="75">
        <row r="38">
          <cell r="A38" t="str">
            <v xml:space="preserve">ESTIMATE FOR INSTALLATION OF ADDITIONAL 1X40MVA 132/33KV TRANSFORMER AT EXISTING EHV SUBSTATION </v>
          </cell>
        </row>
      </sheetData>
      <sheetData sheetId="76">
        <row r="38">
          <cell r="A38" t="str">
            <v xml:space="preserve">ESTIMATE FOR INSTALLATION OF ADDITIONAL 1X40MVA 132/33KV TRANSFORMER AT EXISTING EHV SUBSTATION </v>
          </cell>
        </row>
      </sheetData>
      <sheetData sheetId="77">
        <row r="38">
          <cell r="A38" t="str">
            <v xml:space="preserve">ESTIMATE FOR INSTALLATION OF ADDITIONAL 1X40MVA 132/33KV TRANSFORMER AT EXISTING EHV SUBSTATION </v>
          </cell>
        </row>
      </sheetData>
      <sheetData sheetId="78">
        <row r="38">
          <cell r="A38" t="str">
            <v xml:space="preserve">ESTIMATE FOR INSTALLATION OF ADDITIONAL 1X40MVA 132/33KV TRANSFORMER AT EXISTING EHV SUBSTATION </v>
          </cell>
        </row>
      </sheetData>
      <sheetData sheetId="79">
        <row r="38">
          <cell r="A38" t="str">
            <v xml:space="preserve">ESTIMATE FOR INSTALLATION OF ADDITIONAL 1X40MVA 132/33KV TRANSFORMER AT EXISTING EHV SUBSTATION </v>
          </cell>
        </row>
      </sheetData>
      <sheetData sheetId="80">
        <row r="38">
          <cell r="A38" t="str">
            <v xml:space="preserve">ESTIMATE FOR INSTALLATION OF ADDITIONAL 1X40MVA 132/33KV TRANSFORMER AT EXISTING EHV SUBSTATION </v>
          </cell>
        </row>
      </sheetData>
      <sheetData sheetId="81">
        <row r="38">
          <cell r="A38">
            <v>0</v>
          </cell>
        </row>
      </sheetData>
      <sheetData sheetId="82">
        <row r="38">
          <cell r="A38" t="str">
            <v xml:space="preserve">ESTIMATE FOR INSTALLATION OF ADDITIONAL 1X40MVA 132/33KV TRANSFORMER AT EXISTING EHV SUBSTATION </v>
          </cell>
        </row>
      </sheetData>
      <sheetData sheetId="83">
        <row r="38">
          <cell r="A38" t="str">
            <v xml:space="preserve">ESTIMATE FOR INSTALLATION OF ADDITIONAL 1X40MVA 132/33KV TRANSFORMER AT EXISTING EHV SUBSTATION </v>
          </cell>
        </row>
      </sheetData>
      <sheetData sheetId="84">
        <row r="38">
          <cell r="A38" t="str">
            <v xml:space="preserve">ESTIMATE FOR INSTALLATION OF ADDITIONAL 1X40MVA 132/33KV TRANSFORMER AT EXISTING EHV SUBSTATION </v>
          </cell>
        </row>
      </sheetData>
      <sheetData sheetId="85">
        <row r="38">
          <cell r="A38" t="str">
            <v xml:space="preserve">ESTIMATE FOR INSTALLATION OF ADDITIONAL 1X40MVA 132/33KV TRANSFORMER AT EXISTING EHV SUBSTATION </v>
          </cell>
        </row>
      </sheetData>
      <sheetData sheetId="86">
        <row r="38">
          <cell r="A38">
            <v>0</v>
          </cell>
        </row>
      </sheetData>
      <sheetData sheetId="87">
        <row r="38">
          <cell r="A38" t="str">
            <v xml:space="preserve">ESTIMATE FOR INSTALLATION OF ADDITIONAL 1X40MVA 132/33KV TRANSFORMER AT EXISTING EHV SUBSTATION </v>
          </cell>
        </row>
      </sheetData>
      <sheetData sheetId="88">
        <row r="38">
          <cell r="A38">
            <v>0</v>
          </cell>
        </row>
      </sheetData>
      <sheetData sheetId="89">
        <row r="38">
          <cell r="A38" t="str">
            <v xml:space="preserve">ESTIMATE FOR INSTALLATION OF ADDITIONAL 1X40MVA 132/33KV TRANSFORMER AT EXISTING EHV SUBSTATION </v>
          </cell>
        </row>
      </sheetData>
      <sheetData sheetId="90">
        <row r="38">
          <cell r="A38" t="str">
            <v xml:space="preserve">ESTIMATE FOR INSTALLATION OF ADDITIONAL 1X40MVA 132/33KV TRANSFORMER AT EXISTING EHV SUBSTATION </v>
          </cell>
        </row>
      </sheetData>
      <sheetData sheetId="91">
        <row r="38">
          <cell r="A38" t="str">
            <v xml:space="preserve">ESTIMATE FOR INSTALLATION OF ADDITIONAL 1X40MVA 132/33KV TRANSFORMER AT EXISTING EHV SUBSTATION </v>
          </cell>
        </row>
      </sheetData>
      <sheetData sheetId="92">
        <row r="38">
          <cell r="A38" t="str">
            <v xml:space="preserve">ESTIMATE FOR INSTALLATION OF ADDITIONAL 1X40MVA 132/33KV TRANSFORMER AT EXISTING EHV SUBSTATION </v>
          </cell>
        </row>
      </sheetData>
      <sheetData sheetId="93">
        <row r="38">
          <cell r="A38" t="str">
            <v xml:space="preserve">ESTIMATE FOR INSTALLATION OF ADDITIONAL 1X40MVA 132/33KV TRANSFORMER AT EXISTING EHV SUBSTATION </v>
          </cell>
        </row>
      </sheetData>
      <sheetData sheetId="94">
        <row r="38">
          <cell r="A38" t="str">
            <v xml:space="preserve">ESTIMATE FOR INSTALLATION OF ADDITIONAL 1X40MVA 132/33KV TRANSFORMER AT EXISTING EHV SUBSTATION </v>
          </cell>
        </row>
      </sheetData>
      <sheetData sheetId="95">
        <row r="38">
          <cell r="A38" t="str">
            <v xml:space="preserve">ESTIMATE FOR INSTALLATION OF ADDITIONAL 1X40MVA 132/33KV TRANSFORMER AT EXISTING EHV SUBSTATION </v>
          </cell>
        </row>
      </sheetData>
      <sheetData sheetId="96">
        <row r="38">
          <cell r="A38" t="str">
            <v xml:space="preserve">ESTIMATE FOR INSTALLATION OF ADDITIONAL 1X40MVA 132/33KV TRANSFORMER AT EXISTING EHV SUBSTATION </v>
          </cell>
        </row>
      </sheetData>
      <sheetData sheetId="97">
        <row r="38">
          <cell r="A38" t="str">
            <v xml:space="preserve">ESTIMATE FOR INSTALLATION OF ADDITIONAL 1X40MVA 132/33KV TRANSFORMER AT EXISTING EHV SUBSTATION </v>
          </cell>
        </row>
      </sheetData>
      <sheetData sheetId="98">
        <row r="38">
          <cell r="A38" t="str">
            <v xml:space="preserve">ESTIMATE FOR INSTALLATION OF ADDITIONAL 1X40MVA 132/33KV TRANSFORMER AT EXISTING EHV SUBSTATION </v>
          </cell>
        </row>
      </sheetData>
      <sheetData sheetId="99">
        <row r="38">
          <cell r="A38" t="str">
            <v xml:space="preserve">ESTIMATE FOR INSTALLATION OF ADDITIONAL 1X40MVA 132/33KV TRANSFORMER AT EXISTING EHV SUBSTATION </v>
          </cell>
        </row>
      </sheetData>
      <sheetData sheetId="100">
        <row r="38">
          <cell r="A38" t="str">
            <v xml:space="preserve">ESTIMATE FOR INSTALLATION OF ADDITIONAL 1X40MVA 132/33KV TRANSFORMER AT EXISTING EHV SUBSTATION </v>
          </cell>
        </row>
      </sheetData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>
        <row r="38">
          <cell r="A38" t="str">
            <v xml:space="preserve">ESTIMATE FOR INSTALLATION OF ADDITIONAL 1X40MVA 132/33KV TRANSFORMER AT EXISTING EHV SUBSTATION </v>
          </cell>
        </row>
      </sheetData>
      <sheetData sheetId="132">
        <row r="38">
          <cell r="A38" t="str">
            <v xml:space="preserve">ESTIMATE FOR INSTALLATION OF ADDITIONAL 1X40MVA 132/33KV TRANSFORMER AT EXISTING EHV SUBSTATION </v>
          </cell>
        </row>
      </sheetData>
      <sheetData sheetId="133">
        <row r="38">
          <cell r="A38" t="str">
            <v xml:space="preserve">ESTIMATE FOR INSTALLATION OF ADDITIONAL 1X40MVA 132/33KV TRANSFORMER AT EXISTING EHV SUBSTATION </v>
          </cell>
        </row>
      </sheetData>
      <sheetData sheetId="134">
        <row r="38">
          <cell r="A38" t="str">
            <v xml:space="preserve">ESTIMATE FOR INSTALLATION OF ADDITIONAL 1X40MVA 132/33KV TRANSFORMER AT EXISTING EHV SUBSTATION </v>
          </cell>
        </row>
      </sheetData>
      <sheetData sheetId="135">
        <row r="38">
          <cell r="A38" t="str">
            <v xml:space="preserve">ESTIMATE FOR INSTALLATION OF ADDITIONAL 1X40MVA 132/33KV TRANSFORMER AT EXISTING EHV SUBSTATION </v>
          </cell>
        </row>
      </sheetData>
      <sheetData sheetId="136">
        <row r="38">
          <cell r="A38" t="str">
            <v xml:space="preserve">ESTIMATE FOR INSTALLATION OF ADDITIONAL 1X40MVA 132/33KV TRANSFORMER AT EXISTING EHV SUBSTATION </v>
          </cell>
        </row>
      </sheetData>
      <sheetData sheetId="137">
        <row r="38">
          <cell r="A38" t="str">
            <v xml:space="preserve">ESTIMATE FOR INSTALLATION OF ADDITIONAL 1X40MVA 132/33KV TRANSFORMER AT EXISTING EHV SUBSTATION </v>
          </cell>
        </row>
      </sheetData>
      <sheetData sheetId="138">
        <row r="38">
          <cell r="A38" t="str">
            <v xml:space="preserve">ESTIMATE FOR INSTALLATION OF ADDITIONAL 1X40MVA 132/33KV TRANSFORMER AT EXISTING EHV SUBSTATION </v>
          </cell>
        </row>
      </sheetData>
      <sheetData sheetId="139">
        <row r="38">
          <cell r="A38" t="str">
            <v xml:space="preserve">ESTIMATE FOR INSTALLATION OF ADDITIONAL 1X40MVA 132/33KV TRANSFORMER AT EXISTING EHV SUBSTATION </v>
          </cell>
        </row>
      </sheetData>
      <sheetData sheetId="140">
        <row r="38">
          <cell r="A38" t="str">
            <v xml:space="preserve">ESTIMATE FOR INSTALLATION OF ADDITIONAL 1X40MVA 132/33KV TRANSFORMER AT EXISTING EHV SUBSTATION </v>
          </cell>
        </row>
      </sheetData>
      <sheetData sheetId="141">
        <row r="38">
          <cell r="A38" t="str">
            <v xml:space="preserve">ESTIMATE FOR INSTALLATION OF ADDITIONAL 1X40MVA 132/33KV TRANSFORMER AT EXISTING EHV SUBSTATION </v>
          </cell>
        </row>
      </sheetData>
      <sheetData sheetId="142">
        <row r="38">
          <cell r="A38" t="str">
            <v xml:space="preserve">ESTIMATE FOR INSTALLATION OF ADDITIONAL 1X40MVA 132/33KV TRANSFORMER AT EXISTING EHV SUBSTATION </v>
          </cell>
        </row>
      </sheetData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/>
      <sheetData sheetId="154"/>
      <sheetData sheetId="155">
        <row r="38">
          <cell r="A38" t="str">
            <v xml:space="preserve">ESTIMATE FOR INSTALLATION OF ADDITIONAL 1X40MVA 132/33KV TRANSFORMER AT EXISTING EHV SUBSTATION </v>
          </cell>
        </row>
      </sheetData>
      <sheetData sheetId="156">
        <row r="38">
          <cell r="A38">
            <v>0</v>
          </cell>
        </row>
      </sheetData>
      <sheetData sheetId="157">
        <row r="38">
          <cell r="A38" t="str">
            <v xml:space="preserve">ESTIMATE FOR INSTALLATION OF ADDITIONAL 1X40MVA 132/33KV TRANSFORMER AT EXISTING EHV SUBSTATION </v>
          </cell>
        </row>
      </sheetData>
      <sheetData sheetId="158">
        <row r="38">
          <cell r="A38">
            <v>0</v>
          </cell>
        </row>
      </sheetData>
      <sheetData sheetId="159">
        <row r="38">
          <cell r="A38" t="str">
            <v xml:space="preserve">ESTIMATE FOR INSTALLATION OF ADDITIONAL 1X40MVA 132/33KV TRANSFORMER AT EXISTING EHV SUBSTATION </v>
          </cell>
        </row>
      </sheetData>
      <sheetData sheetId="160">
        <row r="38">
          <cell r="A38" t="str">
            <v xml:space="preserve">ESTIMATE FOR INSTALLATION OF ADDITIONAL 1X40MVA 132/33KV TRANSFORMER AT EXISTING EHV SUBSTATION </v>
          </cell>
        </row>
      </sheetData>
      <sheetData sheetId="161"/>
      <sheetData sheetId="162">
        <row r="38">
          <cell r="A38" t="str">
            <v xml:space="preserve">ESTIMATE FOR INSTALLATION OF ADDITIONAL 1X40MVA 132/33KV TRANSFORMER AT EXISTING EHV SUBSTATION </v>
          </cell>
        </row>
      </sheetData>
      <sheetData sheetId="163" refreshError="1"/>
      <sheetData sheetId="164" refreshError="1"/>
      <sheetData sheetId="165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LY -99-00"/>
      <sheetName val="Hydro Data"/>
      <sheetName val="HLY0001"/>
      <sheetName val="SUMMERY"/>
      <sheetName val="mnthly-chrt"/>
      <sheetName val="purchase"/>
      <sheetName val="dpc cost"/>
      <sheetName val="Plant Availability"/>
      <sheetName val="MOD-PROJ"/>
      <sheetName val="Apr-99"/>
      <sheetName val="May-99"/>
      <sheetName val="Jun-99"/>
      <sheetName val="July-99"/>
      <sheetName val="Aug-99"/>
      <sheetName val="Sept-99"/>
      <sheetName val="Oct-99"/>
      <sheetName val="Nov-99"/>
      <sheetName val="Dec-99"/>
      <sheetName val="Jan-00"/>
      <sheetName val="Feb-00"/>
      <sheetName val="Mar-00"/>
      <sheetName val="Sheet1"/>
      <sheetName val="HLY_-99-00"/>
      <sheetName val="Hydro_Data"/>
      <sheetName val="dpc_cost"/>
      <sheetName val="Plant_Availability"/>
      <sheetName val="Bombaybazar(Remark)"/>
      <sheetName val="Assumptions"/>
      <sheetName val="Discom Details"/>
      <sheetName val="A 3.7"/>
      <sheetName val="C.S.GENERATION"/>
      <sheetName val="Sch-3"/>
      <sheetName val="04rel"/>
      <sheetName val="all"/>
      <sheetName val="RAJ"/>
      <sheetName val="Cash Flow"/>
      <sheetName val="HLY_-99-002"/>
      <sheetName val="Hydro_Data2"/>
      <sheetName val="dpc_cost2"/>
      <sheetName val="Plant_Availability2"/>
      <sheetName val="HLY_-99-001"/>
      <sheetName val="Hydro_Data1"/>
      <sheetName val="dpc_cost1"/>
      <sheetName val="Plant_Availability1"/>
      <sheetName val="HLY_-99-003"/>
      <sheetName val="Hydro_Data3"/>
      <sheetName val="dpc_cost3"/>
      <sheetName val="Plant_Availability3"/>
      <sheetName val="Discom_Details"/>
      <sheetName val="A_3_7"/>
      <sheetName val="C_S_GENERATION"/>
      <sheetName val="Cash_Flow"/>
      <sheetName val="DCL AUG 12"/>
      <sheetName val="Index Feb 09"/>
      <sheetName val="Data base Feb 09"/>
      <sheetName val="General"/>
      <sheetName val="7.11 p1"/>
      <sheetName val="strain"/>
      <sheetName val="data"/>
      <sheetName val="HLY_-99-004"/>
      <sheetName val="Hydro_Data4"/>
      <sheetName val="dpc_cost4"/>
      <sheetName val="Plant_Availability4"/>
      <sheetName val="Discom_Details1"/>
      <sheetName val="A_3_71"/>
      <sheetName val="C_S_GENERATION1"/>
      <sheetName val="Cash_Flow1"/>
      <sheetName val="7_11_p1"/>
      <sheetName val="7_11_p11"/>
      <sheetName val="Discom_Details2"/>
      <sheetName val="A_3_72"/>
      <sheetName val="C_S_GENERATION2"/>
      <sheetName val="7_11_p12"/>
      <sheetName val="sep01"/>
      <sheetName val="Form-B"/>
      <sheetName val="4 Annex 1 Basic rate"/>
      <sheetName val="tb2002 linked"/>
      <sheetName val="sum"/>
      <sheetName val="DPT-PW"/>
      <sheetName val="Factor_sheet"/>
      <sheetName val="SCF"/>
      <sheetName val="Report"/>
      <sheetName val="Energy_bal"/>
      <sheetName val="TRP"/>
      <sheetName val="Dom"/>
      <sheetName val="Inputs"/>
      <sheetName val="Feb-06"/>
      <sheetName val="17(B) govt"/>
      <sheetName val="Dispatch 2.0"/>
      <sheetName val="DETAILED  BOQ"/>
      <sheetName val="NOPAT_VDF"/>
      <sheetName val="Invested capital_VDF"/>
      <sheetName val="Conductor Size"/>
      <sheetName val="Addl.40"/>
      <sheetName val="DETAILED__BOQ"/>
      <sheetName val="DCL_AUG_12"/>
      <sheetName val="Index_Feb_09"/>
      <sheetName val="Data_base_Feb_09"/>
      <sheetName val="Dispatch_2_0"/>
      <sheetName val="Addl_40"/>
      <sheetName val="Sheet2"/>
      <sheetName val="FT-05-02IsoBOM"/>
      <sheetName val="1"/>
      <sheetName val="Code"/>
      <sheetName val="Design"/>
      <sheetName val="Coalmine"/>
      <sheetName val="Staff Acco."/>
      <sheetName val="BLR 1"/>
      <sheetName val="GEN"/>
      <sheetName val="GAS"/>
      <sheetName val="DEAE"/>
      <sheetName val="BLR2"/>
      <sheetName val="BLR3"/>
      <sheetName val="BLR4"/>
      <sheetName val="BLR5"/>
      <sheetName val="DEM"/>
      <sheetName val="SAM"/>
      <sheetName val="CHEM"/>
      <sheetName val="COP"/>
      <sheetName val="CFL-KIM"/>
      <sheetName val="XLR_NoRangeSheet"/>
      <sheetName val="B&amp;CM LIST"/>
      <sheetName val="Licensee Information"/>
    </sheetNames>
    <sheetDataSet>
      <sheetData sheetId="0" refreshError="1"/>
      <sheetData sheetId="1" refreshError="1"/>
      <sheetData sheetId="2" refreshError="1"/>
      <sheetData sheetId="3" refreshError="1">
        <row r="1">
          <cell r="P1">
            <v>0.72</v>
          </cell>
        </row>
      </sheetData>
      <sheetData sheetId="4" refreshError="1"/>
      <sheetData sheetId="5" refreshError="1"/>
      <sheetData sheetId="6" refreshError="1">
        <row r="1">
          <cell r="D1">
            <v>0</v>
          </cell>
        </row>
      </sheetData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>
        <row r="1">
          <cell r="D1">
            <v>0</v>
          </cell>
        </row>
      </sheetData>
      <sheetData sheetId="37">
        <row r="1">
          <cell r="D1">
            <v>0</v>
          </cell>
        </row>
      </sheetData>
      <sheetData sheetId="38">
        <row r="1">
          <cell r="D1">
            <v>0</v>
          </cell>
        </row>
      </sheetData>
      <sheetData sheetId="39" refreshError="1"/>
      <sheetData sheetId="40" refreshError="1"/>
      <sheetData sheetId="41" refreshError="1"/>
      <sheetData sheetId="42" refreshError="1"/>
      <sheetData sheetId="43" refreshError="1"/>
      <sheetData sheetId="44">
        <row r="1">
          <cell r="D1">
            <v>0</v>
          </cell>
        </row>
      </sheetData>
      <sheetData sheetId="45">
        <row r="1">
          <cell r="D1">
            <v>0</v>
          </cell>
        </row>
      </sheetData>
      <sheetData sheetId="46">
        <row r="1">
          <cell r="D1">
            <v>0</v>
          </cell>
        </row>
      </sheetData>
      <sheetData sheetId="47">
        <row r="1">
          <cell r="D1">
            <v>0</v>
          </cell>
        </row>
      </sheetData>
      <sheetData sheetId="48">
        <row r="1">
          <cell r="D1">
            <v>0</v>
          </cell>
        </row>
      </sheetData>
      <sheetData sheetId="49">
        <row r="1">
          <cell r="D1">
            <v>0</v>
          </cell>
        </row>
      </sheetData>
      <sheetData sheetId="50">
        <row r="1">
          <cell r="D1">
            <v>0</v>
          </cell>
        </row>
      </sheetData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/>
      <sheetData sheetId="60"/>
      <sheetData sheetId="61">
        <row r="1">
          <cell r="D1">
            <v>0</v>
          </cell>
        </row>
      </sheetData>
      <sheetData sheetId="62">
        <row r="1">
          <cell r="D1">
            <v>0</v>
          </cell>
        </row>
      </sheetData>
      <sheetData sheetId="63">
        <row r="1">
          <cell r="D1">
            <v>0</v>
          </cell>
        </row>
      </sheetData>
      <sheetData sheetId="64">
        <row r="1">
          <cell r="D1">
            <v>0</v>
          </cell>
        </row>
      </sheetData>
      <sheetData sheetId="65">
        <row r="1">
          <cell r="D1">
            <v>0</v>
          </cell>
        </row>
      </sheetData>
      <sheetData sheetId="66">
        <row r="1">
          <cell r="D1">
            <v>0</v>
          </cell>
        </row>
      </sheetData>
      <sheetData sheetId="67">
        <row r="1">
          <cell r="D1">
            <v>0</v>
          </cell>
        </row>
      </sheetData>
      <sheetData sheetId="68">
        <row r="1">
          <cell r="D1">
            <v>0</v>
          </cell>
        </row>
      </sheetData>
      <sheetData sheetId="69"/>
      <sheetData sheetId="70"/>
      <sheetData sheetId="71"/>
      <sheetData sheetId="72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>
        <row r="1">
          <cell r="D1">
            <v>0</v>
          </cell>
        </row>
      </sheetData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>
        <row r="1">
          <cell r="D1">
            <v>0</v>
          </cell>
        </row>
      </sheetData>
      <sheetData sheetId="93">
        <row r="1">
          <cell r="D1">
            <v>0</v>
          </cell>
        </row>
      </sheetData>
      <sheetData sheetId="94">
        <row r="1">
          <cell r="D1">
            <v>0</v>
          </cell>
        </row>
      </sheetData>
      <sheetData sheetId="95">
        <row r="1">
          <cell r="D1">
            <v>0</v>
          </cell>
        </row>
      </sheetData>
      <sheetData sheetId="96">
        <row r="1">
          <cell r="D1">
            <v>0</v>
          </cell>
        </row>
      </sheetData>
      <sheetData sheetId="97">
        <row r="1">
          <cell r="D1">
            <v>0</v>
          </cell>
        </row>
      </sheetData>
      <sheetData sheetId="98">
        <row r="1">
          <cell r="D1">
            <v>0</v>
          </cell>
        </row>
      </sheetData>
      <sheetData sheetId="99">
        <row r="1">
          <cell r="D1">
            <v>0</v>
          </cell>
        </row>
      </sheetData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evel_qty"/>
      <sheetName val="Nov_04"/>
      <sheetName val="Dec_04"/>
      <sheetName val="Assumptions"/>
      <sheetName val="dpc cost"/>
      <sheetName val="SUMMERY"/>
      <sheetName val="OCM3"/>
      <sheetName val="dpc_cost"/>
      <sheetName val="deduction"/>
      <sheetName val="addition"/>
      <sheetName val="sep01"/>
      <sheetName val="NP"/>
      <sheetName val="PP"/>
      <sheetName val="Water _balance_Dec04"/>
    </sheetNames>
    <sheetDataSet>
      <sheetData sheetId="0" refreshError="1">
        <row r="8">
          <cell r="B8">
            <v>195</v>
          </cell>
          <cell r="C8">
            <v>1</v>
          </cell>
        </row>
        <row r="9">
          <cell r="B9">
            <v>195.02500000000001</v>
          </cell>
          <cell r="C9">
            <v>1.05</v>
          </cell>
        </row>
        <row r="10">
          <cell r="B10">
            <v>195.05</v>
          </cell>
          <cell r="C10">
            <v>1.1000000000000001</v>
          </cell>
        </row>
        <row r="11">
          <cell r="B11">
            <v>195.07499999999999</v>
          </cell>
          <cell r="C11">
            <v>1.1499999999999999</v>
          </cell>
        </row>
        <row r="12">
          <cell r="B12">
            <v>195.1</v>
          </cell>
          <cell r="C12">
            <v>1.2</v>
          </cell>
        </row>
        <row r="13">
          <cell r="B13">
            <v>195.125</v>
          </cell>
          <cell r="C13">
            <v>1.25</v>
          </cell>
        </row>
        <row r="14">
          <cell r="B14">
            <v>195.15</v>
          </cell>
          <cell r="C14">
            <v>1.3</v>
          </cell>
        </row>
        <row r="15">
          <cell r="B15">
            <v>195.17500000000001</v>
          </cell>
          <cell r="C15">
            <v>1.35</v>
          </cell>
        </row>
        <row r="16">
          <cell r="B16">
            <v>195.2</v>
          </cell>
          <cell r="C16">
            <v>1.4</v>
          </cell>
        </row>
        <row r="17">
          <cell r="B17">
            <v>195.22499999999999</v>
          </cell>
          <cell r="C17">
            <v>1.45</v>
          </cell>
        </row>
        <row r="18">
          <cell r="B18">
            <v>195.25</v>
          </cell>
          <cell r="C18">
            <v>1.5</v>
          </cell>
        </row>
        <row r="19">
          <cell r="B19">
            <v>195.27500000000001</v>
          </cell>
          <cell r="C19">
            <v>1.55</v>
          </cell>
        </row>
        <row r="20">
          <cell r="B20">
            <v>195.3</v>
          </cell>
          <cell r="C20">
            <v>1.6</v>
          </cell>
        </row>
        <row r="21">
          <cell r="B21">
            <v>195.32499999999999</v>
          </cell>
          <cell r="C21">
            <v>1.65</v>
          </cell>
        </row>
        <row r="22">
          <cell r="B22">
            <v>195.35</v>
          </cell>
          <cell r="C22">
            <v>1.7</v>
          </cell>
        </row>
        <row r="23">
          <cell r="B23">
            <v>195.375</v>
          </cell>
          <cell r="C23">
            <v>1.75</v>
          </cell>
        </row>
        <row r="24">
          <cell r="B24">
            <v>195.4</v>
          </cell>
          <cell r="C24">
            <v>1.8</v>
          </cell>
        </row>
        <row r="25">
          <cell r="B25">
            <v>195.42500000000001</v>
          </cell>
          <cell r="C25">
            <v>1.85</v>
          </cell>
        </row>
        <row r="26">
          <cell r="B26">
            <v>195.45</v>
          </cell>
          <cell r="C26">
            <v>1.9</v>
          </cell>
        </row>
        <row r="27">
          <cell r="B27">
            <v>195.47499999999999</v>
          </cell>
          <cell r="C27">
            <v>1.95</v>
          </cell>
        </row>
        <row r="28">
          <cell r="B28">
            <v>195.5</v>
          </cell>
          <cell r="C28">
            <v>2</v>
          </cell>
        </row>
        <row r="29">
          <cell r="B29">
            <v>195.52500000000001</v>
          </cell>
          <cell r="C29">
            <v>2.0499999999999998</v>
          </cell>
        </row>
        <row r="30">
          <cell r="B30">
            <v>195.55</v>
          </cell>
          <cell r="C30">
            <v>2.1</v>
          </cell>
        </row>
        <row r="31">
          <cell r="B31">
            <v>195.57499999999999</v>
          </cell>
          <cell r="C31">
            <v>2.15</v>
          </cell>
        </row>
        <row r="32">
          <cell r="B32">
            <v>195.6</v>
          </cell>
          <cell r="C32">
            <v>2.2000000000000002</v>
          </cell>
        </row>
        <row r="33">
          <cell r="B33">
            <v>195.625</v>
          </cell>
          <cell r="C33">
            <v>2.25</v>
          </cell>
        </row>
        <row r="34">
          <cell r="B34">
            <v>195.65</v>
          </cell>
          <cell r="C34">
            <v>2.2999999999999998</v>
          </cell>
        </row>
        <row r="35">
          <cell r="B35">
            <v>195.67500000000001</v>
          </cell>
          <cell r="C35">
            <v>2.35</v>
          </cell>
        </row>
        <row r="36">
          <cell r="B36">
            <v>195.7</v>
          </cell>
          <cell r="C36">
            <v>2.4</v>
          </cell>
        </row>
        <row r="37">
          <cell r="B37">
            <v>195.72499999999999</v>
          </cell>
          <cell r="C37">
            <v>2.4500000000000002</v>
          </cell>
        </row>
        <row r="38">
          <cell r="B38">
            <v>195.75</v>
          </cell>
          <cell r="C38">
            <v>2.5</v>
          </cell>
        </row>
        <row r="39">
          <cell r="B39">
            <v>195.77500000000001</v>
          </cell>
          <cell r="C39">
            <v>2.5499999999999998</v>
          </cell>
        </row>
        <row r="40">
          <cell r="B40">
            <v>195.8</v>
          </cell>
          <cell r="C40">
            <v>2.6</v>
          </cell>
        </row>
        <row r="41">
          <cell r="B41">
            <v>195.82499999999999</v>
          </cell>
          <cell r="C41">
            <v>2.65</v>
          </cell>
        </row>
        <row r="42">
          <cell r="B42">
            <v>195.85</v>
          </cell>
          <cell r="C42">
            <v>2.7</v>
          </cell>
        </row>
        <row r="43">
          <cell r="B43">
            <v>195.875</v>
          </cell>
          <cell r="C43">
            <v>2.75</v>
          </cell>
        </row>
        <row r="44">
          <cell r="B44">
            <v>195.9</v>
          </cell>
          <cell r="C44">
            <v>2.8</v>
          </cell>
        </row>
        <row r="45">
          <cell r="B45">
            <v>195.92500000000001</v>
          </cell>
          <cell r="C45">
            <v>2.85</v>
          </cell>
        </row>
        <row r="46">
          <cell r="B46">
            <v>195.95</v>
          </cell>
          <cell r="C46">
            <v>2.9</v>
          </cell>
        </row>
        <row r="47">
          <cell r="B47">
            <v>195.97499999999999</v>
          </cell>
          <cell r="C47">
            <v>2.95</v>
          </cell>
        </row>
        <row r="48">
          <cell r="B48">
            <v>196</v>
          </cell>
          <cell r="C48">
            <v>3</v>
          </cell>
        </row>
        <row r="49">
          <cell r="B49">
            <v>196.02500000000001</v>
          </cell>
          <cell r="C49">
            <v>3.0750000000000002</v>
          </cell>
        </row>
        <row r="50">
          <cell r="B50">
            <v>196.05</v>
          </cell>
          <cell r="C50">
            <v>3.15</v>
          </cell>
        </row>
        <row r="51">
          <cell r="B51">
            <v>196.07499999999999</v>
          </cell>
          <cell r="C51">
            <v>3.2250000000000001</v>
          </cell>
        </row>
        <row r="52">
          <cell r="B52">
            <v>196.1</v>
          </cell>
          <cell r="C52">
            <v>3.3</v>
          </cell>
        </row>
        <row r="53">
          <cell r="B53">
            <v>196.125</v>
          </cell>
          <cell r="C53">
            <v>3.375</v>
          </cell>
        </row>
        <row r="54">
          <cell r="B54">
            <v>196.15</v>
          </cell>
          <cell r="C54">
            <v>3.45</v>
          </cell>
        </row>
        <row r="55">
          <cell r="B55">
            <v>196.17500000000001</v>
          </cell>
          <cell r="C55">
            <v>3.5249999999999999</v>
          </cell>
        </row>
        <row r="56">
          <cell r="B56">
            <v>196.2</v>
          </cell>
          <cell r="C56">
            <v>3.6</v>
          </cell>
        </row>
        <row r="57">
          <cell r="B57">
            <v>196.22499999999999</v>
          </cell>
          <cell r="C57">
            <v>3.6749999999999998</v>
          </cell>
        </row>
        <row r="58">
          <cell r="B58">
            <v>196.25</v>
          </cell>
          <cell r="C58">
            <v>3.75</v>
          </cell>
        </row>
        <row r="59">
          <cell r="B59">
            <v>196.27500000000001</v>
          </cell>
          <cell r="C59">
            <v>3.8250000000000002</v>
          </cell>
        </row>
        <row r="60">
          <cell r="B60">
            <v>196.3</v>
          </cell>
          <cell r="C60">
            <v>3.9</v>
          </cell>
        </row>
        <row r="61">
          <cell r="B61">
            <v>196.32499999999999</v>
          </cell>
          <cell r="C61">
            <v>3.9750000000000001</v>
          </cell>
        </row>
        <row r="62">
          <cell r="B62">
            <v>196.35</v>
          </cell>
          <cell r="C62">
            <v>4.05</v>
          </cell>
        </row>
        <row r="63">
          <cell r="B63">
            <v>196.375</v>
          </cell>
          <cell r="C63">
            <v>4.125</v>
          </cell>
        </row>
        <row r="64">
          <cell r="B64">
            <v>196.4</v>
          </cell>
          <cell r="C64">
            <v>4.2</v>
          </cell>
        </row>
        <row r="65">
          <cell r="B65">
            <v>196.42500000000001</v>
          </cell>
          <cell r="C65">
            <v>4.2750000000000004</v>
          </cell>
        </row>
        <row r="66">
          <cell r="B66">
            <v>196.45</v>
          </cell>
          <cell r="C66">
            <v>4.3499999999999996</v>
          </cell>
        </row>
        <row r="67">
          <cell r="B67">
            <v>196.47499999999999</v>
          </cell>
          <cell r="C67">
            <v>4.4249999999999998</v>
          </cell>
        </row>
        <row r="68">
          <cell r="B68">
            <v>196.5</v>
          </cell>
          <cell r="C68">
            <v>4.5</v>
          </cell>
        </row>
        <row r="69">
          <cell r="B69">
            <v>196.52500000000001</v>
          </cell>
          <cell r="C69">
            <v>4.5750000000000002</v>
          </cell>
        </row>
        <row r="70">
          <cell r="B70">
            <v>196.55</v>
          </cell>
          <cell r="C70">
            <v>4.6500000000000004</v>
          </cell>
        </row>
        <row r="71">
          <cell r="B71">
            <v>196.57499999999999</v>
          </cell>
          <cell r="C71">
            <v>4.7249999999999996</v>
          </cell>
        </row>
        <row r="72">
          <cell r="B72">
            <v>196.6</v>
          </cell>
          <cell r="C72">
            <v>4.8</v>
          </cell>
        </row>
        <row r="73">
          <cell r="B73">
            <v>196.625</v>
          </cell>
          <cell r="C73">
            <v>4.875</v>
          </cell>
        </row>
        <row r="74">
          <cell r="B74">
            <v>196.65</v>
          </cell>
          <cell r="C74">
            <v>4.95</v>
          </cell>
        </row>
        <row r="75">
          <cell r="B75">
            <v>196.67500000000001</v>
          </cell>
          <cell r="C75">
            <v>5.0250000000000004</v>
          </cell>
        </row>
        <row r="76">
          <cell r="B76">
            <v>196.7</v>
          </cell>
          <cell r="C76">
            <v>5.0999999999999996</v>
          </cell>
        </row>
        <row r="77">
          <cell r="B77">
            <v>196.72499999999999</v>
          </cell>
          <cell r="C77">
            <v>5.1749999999999998</v>
          </cell>
        </row>
        <row r="78">
          <cell r="B78">
            <v>196.75</v>
          </cell>
          <cell r="C78">
            <v>5.25</v>
          </cell>
        </row>
        <row r="79">
          <cell r="B79">
            <v>196.77500000000001</v>
          </cell>
          <cell r="C79">
            <v>5.3250000000000002</v>
          </cell>
        </row>
        <row r="80">
          <cell r="B80">
            <v>196.8</v>
          </cell>
          <cell r="C80">
            <v>5.4</v>
          </cell>
        </row>
        <row r="81">
          <cell r="B81">
            <v>196.82499999999999</v>
          </cell>
          <cell r="C81">
            <v>5.4749999999999996</v>
          </cell>
        </row>
        <row r="82">
          <cell r="B82">
            <v>196.85</v>
          </cell>
          <cell r="C82">
            <v>5.55</v>
          </cell>
        </row>
        <row r="83">
          <cell r="B83">
            <v>196.875</v>
          </cell>
          <cell r="C83">
            <v>5.625</v>
          </cell>
        </row>
        <row r="84">
          <cell r="B84">
            <v>196.9</v>
          </cell>
          <cell r="C84">
            <v>5.7</v>
          </cell>
        </row>
        <row r="85">
          <cell r="B85">
            <v>196.92500000000001</v>
          </cell>
          <cell r="C85">
            <v>5.7750000000000004</v>
          </cell>
        </row>
        <row r="86">
          <cell r="B86">
            <v>196.95</v>
          </cell>
          <cell r="C86">
            <v>5.85</v>
          </cell>
        </row>
        <row r="87">
          <cell r="B87">
            <v>196.97499999999999</v>
          </cell>
          <cell r="C87">
            <v>5.9249999999999998</v>
          </cell>
        </row>
        <row r="88">
          <cell r="B88">
            <v>197</v>
          </cell>
          <cell r="C88">
            <v>6</v>
          </cell>
        </row>
        <row r="89">
          <cell r="B89">
            <v>197.02500000000001</v>
          </cell>
          <cell r="C89">
            <v>6.125</v>
          </cell>
        </row>
        <row r="90">
          <cell r="B90">
            <v>197.05</v>
          </cell>
          <cell r="C90">
            <v>6.25</v>
          </cell>
        </row>
        <row r="91">
          <cell r="B91">
            <v>197.07499999999999</v>
          </cell>
          <cell r="C91">
            <v>6.375</v>
          </cell>
        </row>
        <row r="92">
          <cell r="B92">
            <v>197.1</v>
          </cell>
          <cell r="C92">
            <v>6.5</v>
          </cell>
        </row>
        <row r="93">
          <cell r="B93">
            <v>197.125</v>
          </cell>
          <cell r="C93">
            <v>6.625</v>
          </cell>
        </row>
        <row r="94">
          <cell r="B94">
            <v>197.15</v>
          </cell>
          <cell r="C94">
            <v>6.75</v>
          </cell>
        </row>
        <row r="95">
          <cell r="B95">
            <v>197.17500000000001</v>
          </cell>
          <cell r="C95">
            <v>6.875</v>
          </cell>
        </row>
        <row r="96">
          <cell r="B96">
            <v>197.2</v>
          </cell>
          <cell r="C96">
            <v>7</v>
          </cell>
        </row>
        <row r="97">
          <cell r="B97">
            <v>197.22499999999999</v>
          </cell>
          <cell r="C97">
            <v>7.125</v>
          </cell>
        </row>
        <row r="98">
          <cell r="B98">
            <v>197.25</v>
          </cell>
          <cell r="C98">
            <v>7.25</v>
          </cell>
        </row>
        <row r="99">
          <cell r="B99">
            <v>197.27500000000001</v>
          </cell>
          <cell r="C99">
            <v>7.375</v>
          </cell>
        </row>
        <row r="100">
          <cell r="B100">
            <v>197.3</v>
          </cell>
          <cell r="C100">
            <v>7.5</v>
          </cell>
        </row>
        <row r="101">
          <cell r="B101">
            <v>197.32499999999999</v>
          </cell>
          <cell r="C101">
            <v>7.625</v>
          </cell>
        </row>
        <row r="102">
          <cell r="B102">
            <v>197.35</v>
          </cell>
          <cell r="C102">
            <v>7.75</v>
          </cell>
        </row>
        <row r="103">
          <cell r="B103">
            <v>197.375</v>
          </cell>
          <cell r="C103">
            <v>7.875</v>
          </cell>
        </row>
        <row r="104">
          <cell r="B104">
            <v>197.4</v>
          </cell>
          <cell r="C104">
            <v>8</v>
          </cell>
        </row>
        <row r="105">
          <cell r="B105">
            <v>197.42500000000001</v>
          </cell>
          <cell r="C105">
            <v>8.125</v>
          </cell>
        </row>
        <row r="106">
          <cell r="B106">
            <v>197.45</v>
          </cell>
          <cell r="C106">
            <v>8.25</v>
          </cell>
        </row>
        <row r="107">
          <cell r="B107">
            <v>197.47499999999999</v>
          </cell>
          <cell r="C107">
            <v>8.375</v>
          </cell>
        </row>
        <row r="108">
          <cell r="B108">
            <v>197.5</v>
          </cell>
          <cell r="C108">
            <v>8.5</v>
          </cell>
        </row>
        <row r="109">
          <cell r="B109">
            <v>197.52500000000001</v>
          </cell>
          <cell r="C109">
            <v>8.625</v>
          </cell>
        </row>
        <row r="110">
          <cell r="B110">
            <v>197.55000000000049</v>
          </cell>
          <cell r="C110">
            <v>8.75</v>
          </cell>
        </row>
        <row r="111">
          <cell r="B111">
            <v>197.5750000000005</v>
          </cell>
          <cell r="C111">
            <v>8.875</v>
          </cell>
        </row>
        <row r="112">
          <cell r="B112">
            <v>197.6</v>
          </cell>
          <cell r="C112">
            <v>9</v>
          </cell>
        </row>
        <row r="113">
          <cell r="B113">
            <v>197.625</v>
          </cell>
          <cell r="C113">
            <v>9.125</v>
          </cell>
        </row>
        <row r="114">
          <cell r="B114">
            <v>197.65</v>
          </cell>
          <cell r="C114">
            <v>9.25</v>
          </cell>
        </row>
        <row r="115">
          <cell r="B115">
            <v>197.67500000000001</v>
          </cell>
          <cell r="C115">
            <v>9.375</v>
          </cell>
        </row>
        <row r="116">
          <cell r="B116">
            <v>197.7</v>
          </cell>
          <cell r="C116">
            <v>9.5</v>
          </cell>
        </row>
        <row r="117">
          <cell r="B117">
            <v>197.72499999999999</v>
          </cell>
          <cell r="C117">
            <v>9.625</v>
          </cell>
        </row>
        <row r="118">
          <cell r="B118">
            <v>197.75</v>
          </cell>
          <cell r="C118">
            <v>9.75</v>
          </cell>
        </row>
        <row r="119">
          <cell r="B119">
            <v>197.77500000000001</v>
          </cell>
          <cell r="C119">
            <v>9.875</v>
          </cell>
        </row>
        <row r="120">
          <cell r="B120">
            <v>197.8</v>
          </cell>
          <cell r="C120">
            <v>10</v>
          </cell>
        </row>
        <row r="121">
          <cell r="B121">
            <v>197.82499999999999</v>
          </cell>
          <cell r="C121">
            <v>10.125</v>
          </cell>
        </row>
        <row r="122">
          <cell r="B122">
            <v>197.85</v>
          </cell>
          <cell r="C122">
            <v>10.25</v>
          </cell>
        </row>
        <row r="123">
          <cell r="B123">
            <v>197.875</v>
          </cell>
          <cell r="C123">
            <v>10.375</v>
          </cell>
        </row>
        <row r="124">
          <cell r="B124">
            <v>197.9</v>
          </cell>
          <cell r="C124">
            <v>10.5</v>
          </cell>
        </row>
        <row r="125">
          <cell r="B125">
            <v>197.92500000000001</v>
          </cell>
          <cell r="C125">
            <v>10.625</v>
          </cell>
        </row>
        <row r="126">
          <cell r="B126">
            <v>197.95</v>
          </cell>
          <cell r="C126">
            <v>10.75</v>
          </cell>
        </row>
        <row r="127">
          <cell r="B127">
            <v>197.97499999999999</v>
          </cell>
          <cell r="C127">
            <v>10.875</v>
          </cell>
        </row>
        <row r="128">
          <cell r="B128">
            <v>198</v>
          </cell>
          <cell r="C128">
            <v>11</v>
          </cell>
        </row>
        <row r="129">
          <cell r="B129">
            <v>198.02500000000001</v>
          </cell>
          <cell r="C129">
            <v>11.15</v>
          </cell>
        </row>
        <row r="130">
          <cell r="B130">
            <v>198.05</v>
          </cell>
          <cell r="C130">
            <v>11.3</v>
          </cell>
        </row>
        <row r="131">
          <cell r="B131">
            <v>198.07499999999999</v>
          </cell>
          <cell r="C131">
            <v>11.45</v>
          </cell>
        </row>
        <row r="132">
          <cell r="B132">
            <v>198.1</v>
          </cell>
          <cell r="C132">
            <v>11.6</v>
          </cell>
        </row>
        <row r="133">
          <cell r="B133">
            <v>198.125</v>
          </cell>
          <cell r="C133">
            <v>11.75</v>
          </cell>
        </row>
        <row r="134">
          <cell r="B134">
            <v>198.15</v>
          </cell>
          <cell r="C134">
            <v>11.9</v>
          </cell>
        </row>
        <row r="135">
          <cell r="B135">
            <v>198.17500000000001</v>
          </cell>
          <cell r="C135">
            <v>12.05</v>
          </cell>
        </row>
        <row r="136">
          <cell r="B136">
            <v>198.2</v>
          </cell>
          <cell r="C136">
            <v>12.2</v>
          </cell>
        </row>
        <row r="137">
          <cell r="B137">
            <v>198.22499999999999</v>
          </cell>
          <cell r="C137">
            <v>12.35</v>
          </cell>
        </row>
        <row r="138">
          <cell r="B138">
            <v>198.25</v>
          </cell>
          <cell r="C138">
            <v>12.5</v>
          </cell>
        </row>
        <row r="139">
          <cell r="B139">
            <v>198.27500000000001</v>
          </cell>
          <cell r="C139">
            <v>12.65</v>
          </cell>
        </row>
        <row r="140">
          <cell r="B140">
            <v>198.3</v>
          </cell>
          <cell r="C140">
            <v>12.8</v>
          </cell>
        </row>
        <row r="141">
          <cell r="B141">
            <v>198.32499999999999</v>
          </cell>
          <cell r="C141">
            <v>12.95</v>
          </cell>
        </row>
        <row r="142">
          <cell r="B142">
            <v>198.35</v>
          </cell>
          <cell r="C142">
            <v>13.1</v>
          </cell>
        </row>
        <row r="143">
          <cell r="B143">
            <v>198.375</v>
          </cell>
          <cell r="C143">
            <v>13.25</v>
          </cell>
        </row>
        <row r="144">
          <cell r="B144">
            <v>198.4</v>
          </cell>
          <cell r="C144">
            <v>13.4</v>
          </cell>
        </row>
        <row r="145">
          <cell r="B145">
            <v>198.42500000000001</v>
          </cell>
          <cell r="C145">
            <v>13.55</v>
          </cell>
        </row>
        <row r="146">
          <cell r="B146">
            <v>198.45</v>
          </cell>
          <cell r="C146">
            <v>13.7</v>
          </cell>
        </row>
        <row r="147">
          <cell r="B147">
            <v>198.47499999999999</v>
          </cell>
          <cell r="C147">
            <v>13.85</v>
          </cell>
        </row>
        <row r="148">
          <cell r="B148">
            <v>198.5</v>
          </cell>
          <cell r="C148">
            <v>14</v>
          </cell>
        </row>
        <row r="149">
          <cell r="B149">
            <v>198.52500000000001</v>
          </cell>
          <cell r="C149">
            <v>14.2</v>
          </cell>
        </row>
        <row r="150">
          <cell r="B150">
            <v>198.55</v>
          </cell>
          <cell r="C150">
            <v>14.4</v>
          </cell>
        </row>
        <row r="151">
          <cell r="B151">
            <v>198.57499999999999</v>
          </cell>
          <cell r="C151">
            <v>14.6</v>
          </cell>
        </row>
        <row r="152">
          <cell r="B152">
            <v>198.6</v>
          </cell>
          <cell r="C152">
            <v>14.8</v>
          </cell>
        </row>
        <row r="153">
          <cell r="B153">
            <v>198.625</v>
          </cell>
          <cell r="C153">
            <v>15</v>
          </cell>
        </row>
        <row r="154">
          <cell r="B154">
            <v>198.65</v>
          </cell>
          <cell r="C154">
            <v>15.2</v>
          </cell>
        </row>
        <row r="155">
          <cell r="B155">
            <v>198.67500000000001</v>
          </cell>
          <cell r="C155">
            <v>15.4</v>
          </cell>
        </row>
        <row r="156">
          <cell r="B156">
            <v>198.7</v>
          </cell>
          <cell r="C156">
            <v>15.6</v>
          </cell>
        </row>
        <row r="157">
          <cell r="B157">
            <v>198.72499999999999</v>
          </cell>
          <cell r="C157">
            <v>15.8</v>
          </cell>
        </row>
        <row r="158">
          <cell r="B158">
            <v>198.75</v>
          </cell>
          <cell r="C158">
            <v>16</v>
          </cell>
        </row>
        <row r="159">
          <cell r="B159">
            <v>198.77500000000001</v>
          </cell>
          <cell r="C159">
            <v>16.2</v>
          </cell>
        </row>
        <row r="160">
          <cell r="B160">
            <v>198.8</v>
          </cell>
          <cell r="C160">
            <v>16.399999999999999</v>
          </cell>
        </row>
        <row r="161">
          <cell r="B161">
            <v>198.82499999999999</v>
          </cell>
          <cell r="C161">
            <v>16.600000000000001</v>
          </cell>
        </row>
        <row r="162">
          <cell r="B162">
            <v>198.85</v>
          </cell>
          <cell r="C162">
            <v>16.8</v>
          </cell>
        </row>
        <row r="163">
          <cell r="B163">
            <v>198.875</v>
          </cell>
          <cell r="C163">
            <v>17</v>
          </cell>
        </row>
        <row r="164">
          <cell r="B164">
            <v>198.9</v>
          </cell>
          <cell r="C164">
            <v>17.2</v>
          </cell>
        </row>
        <row r="165">
          <cell r="B165">
            <v>198.92500000000001</v>
          </cell>
          <cell r="C165">
            <v>17.399999999999999</v>
          </cell>
        </row>
        <row r="166">
          <cell r="B166">
            <v>198.95</v>
          </cell>
          <cell r="C166">
            <v>17.600000000000001</v>
          </cell>
        </row>
        <row r="167">
          <cell r="B167">
            <v>198.97499999999999</v>
          </cell>
          <cell r="C167">
            <v>17.8</v>
          </cell>
        </row>
        <row r="168">
          <cell r="B168">
            <v>199</v>
          </cell>
          <cell r="C168">
            <v>18</v>
          </cell>
        </row>
        <row r="169">
          <cell r="B169">
            <v>199.02500000000001</v>
          </cell>
          <cell r="C169">
            <v>18.2</v>
          </cell>
        </row>
        <row r="170">
          <cell r="B170">
            <v>199.05</v>
          </cell>
          <cell r="C170">
            <v>18.399999999999999</v>
          </cell>
        </row>
        <row r="171">
          <cell r="B171">
            <v>199.07499999999999</v>
          </cell>
          <cell r="C171">
            <v>18.600000000000001</v>
          </cell>
        </row>
        <row r="172">
          <cell r="B172">
            <v>199.1</v>
          </cell>
          <cell r="C172">
            <v>18.8</v>
          </cell>
        </row>
        <row r="173">
          <cell r="B173">
            <v>199.125</v>
          </cell>
          <cell r="C173">
            <v>19</v>
          </cell>
        </row>
        <row r="174">
          <cell r="B174">
            <v>199.15</v>
          </cell>
          <cell r="C174">
            <v>19.2</v>
          </cell>
        </row>
        <row r="175">
          <cell r="B175">
            <v>199.17500000000001</v>
          </cell>
          <cell r="C175">
            <v>19.399999999999999</v>
          </cell>
        </row>
        <row r="176">
          <cell r="B176">
            <v>199.2</v>
          </cell>
          <cell r="C176">
            <v>19.600000000000001</v>
          </cell>
        </row>
        <row r="177">
          <cell r="B177">
            <v>199.22499999999999</v>
          </cell>
          <cell r="C177">
            <v>19.8</v>
          </cell>
        </row>
        <row r="178">
          <cell r="B178">
            <v>199.25</v>
          </cell>
          <cell r="C178">
            <v>20</v>
          </cell>
        </row>
        <row r="179">
          <cell r="B179">
            <v>199.27500000000001</v>
          </cell>
          <cell r="C179">
            <v>20.2</v>
          </cell>
        </row>
        <row r="180">
          <cell r="B180">
            <v>199.3</v>
          </cell>
          <cell r="C180">
            <v>20.399999999999999</v>
          </cell>
        </row>
        <row r="181">
          <cell r="B181">
            <v>199.32499999999999</v>
          </cell>
          <cell r="C181">
            <v>20.6</v>
          </cell>
        </row>
        <row r="182">
          <cell r="B182">
            <v>199.35</v>
          </cell>
          <cell r="C182">
            <v>20.8</v>
          </cell>
        </row>
        <row r="183">
          <cell r="B183">
            <v>199.375</v>
          </cell>
          <cell r="C183">
            <v>21</v>
          </cell>
        </row>
        <row r="184">
          <cell r="B184">
            <v>199.4</v>
          </cell>
          <cell r="C184">
            <v>21.2</v>
          </cell>
        </row>
        <row r="185">
          <cell r="B185">
            <v>199.42500000000001</v>
          </cell>
          <cell r="C185">
            <v>21.4</v>
          </cell>
        </row>
        <row r="186">
          <cell r="B186">
            <v>199.45</v>
          </cell>
          <cell r="C186">
            <v>21.6</v>
          </cell>
        </row>
        <row r="187">
          <cell r="B187">
            <v>199.47499999999999</v>
          </cell>
          <cell r="C187">
            <v>21.8</v>
          </cell>
        </row>
        <row r="188">
          <cell r="B188">
            <v>199.5</v>
          </cell>
          <cell r="C188">
            <v>22</v>
          </cell>
        </row>
        <row r="189">
          <cell r="B189">
            <v>199.52500000000001</v>
          </cell>
          <cell r="C189">
            <v>22.274999999999999</v>
          </cell>
        </row>
        <row r="190">
          <cell r="B190">
            <v>199.55</v>
          </cell>
          <cell r="C190">
            <v>22.55</v>
          </cell>
        </row>
        <row r="191">
          <cell r="B191">
            <v>199.57499999999999</v>
          </cell>
          <cell r="C191">
            <v>22.824999999999999</v>
          </cell>
        </row>
        <row r="192">
          <cell r="B192">
            <v>199.6</v>
          </cell>
          <cell r="C192">
            <v>23.1</v>
          </cell>
        </row>
        <row r="193">
          <cell r="B193">
            <v>199.625</v>
          </cell>
          <cell r="C193">
            <v>23.375</v>
          </cell>
        </row>
        <row r="194">
          <cell r="B194">
            <v>199.65</v>
          </cell>
          <cell r="C194">
            <v>23.65</v>
          </cell>
        </row>
        <row r="195">
          <cell r="B195">
            <v>199.67500000000001</v>
          </cell>
          <cell r="C195">
            <v>23.925000000000001</v>
          </cell>
        </row>
        <row r="196">
          <cell r="B196">
            <v>199.7</v>
          </cell>
          <cell r="C196">
            <v>24.2</v>
          </cell>
        </row>
        <row r="197">
          <cell r="B197">
            <v>199.72499999999999</v>
          </cell>
          <cell r="C197">
            <v>24.475000000000001</v>
          </cell>
        </row>
        <row r="198">
          <cell r="B198">
            <v>199.75</v>
          </cell>
          <cell r="C198">
            <v>24.75</v>
          </cell>
        </row>
        <row r="199">
          <cell r="B199">
            <v>199.77500000000001</v>
          </cell>
          <cell r="C199">
            <v>25.024999999999999</v>
          </cell>
        </row>
        <row r="200">
          <cell r="B200">
            <v>199.8</v>
          </cell>
          <cell r="C200">
            <v>25.3</v>
          </cell>
        </row>
        <row r="201">
          <cell r="B201">
            <v>199.82499999999999</v>
          </cell>
          <cell r="C201">
            <v>25.574999999999999</v>
          </cell>
        </row>
        <row r="202">
          <cell r="B202">
            <v>199.85</v>
          </cell>
          <cell r="C202">
            <v>25.85</v>
          </cell>
        </row>
        <row r="203">
          <cell r="B203">
            <v>199.875</v>
          </cell>
          <cell r="C203">
            <v>26.125</v>
          </cell>
        </row>
        <row r="204">
          <cell r="B204">
            <v>199.9</v>
          </cell>
          <cell r="C204">
            <v>26.4</v>
          </cell>
        </row>
        <row r="205">
          <cell r="B205">
            <v>199.92500000000001</v>
          </cell>
          <cell r="C205">
            <v>26.675000000000001</v>
          </cell>
        </row>
        <row r="206">
          <cell r="B206">
            <v>199.95</v>
          </cell>
          <cell r="C206">
            <v>26.95</v>
          </cell>
        </row>
        <row r="207">
          <cell r="B207">
            <v>199.97499999999999</v>
          </cell>
          <cell r="C207">
            <v>27.225000000000001</v>
          </cell>
        </row>
        <row r="208">
          <cell r="B208">
            <v>200</v>
          </cell>
          <cell r="C208">
            <v>27.5</v>
          </cell>
        </row>
        <row r="209">
          <cell r="B209">
            <v>200.02500000000001</v>
          </cell>
          <cell r="C209">
            <v>27.8</v>
          </cell>
        </row>
        <row r="210">
          <cell r="B210">
            <v>200.05</v>
          </cell>
          <cell r="C210">
            <v>28.1</v>
          </cell>
        </row>
        <row r="211">
          <cell r="B211">
            <v>200.07499999999999</v>
          </cell>
          <cell r="C211">
            <v>28.4</v>
          </cell>
        </row>
        <row r="212">
          <cell r="B212">
            <v>200.1</v>
          </cell>
          <cell r="C212">
            <v>28.7</v>
          </cell>
        </row>
        <row r="213">
          <cell r="B213">
            <v>200.12500000000108</v>
          </cell>
          <cell r="C213">
            <v>29</v>
          </cell>
        </row>
        <row r="214">
          <cell r="B214">
            <v>200.15000000000109</v>
          </cell>
          <cell r="C214">
            <v>29.3</v>
          </cell>
        </row>
        <row r="215">
          <cell r="B215">
            <v>200.17500000000109</v>
          </cell>
          <cell r="C215">
            <v>29.6</v>
          </cell>
        </row>
        <row r="216">
          <cell r="B216">
            <v>200.2000000000011</v>
          </cell>
          <cell r="C216">
            <v>29.9</v>
          </cell>
        </row>
        <row r="217">
          <cell r="B217">
            <v>200.2250000000011</v>
          </cell>
          <cell r="C217">
            <v>30.2</v>
          </cell>
        </row>
        <row r="218">
          <cell r="B218">
            <v>200.25000000000111</v>
          </cell>
          <cell r="C218">
            <v>30.5</v>
          </cell>
        </row>
        <row r="219">
          <cell r="B219">
            <v>200.27500000000111</v>
          </cell>
          <cell r="C219">
            <v>30.8</v>
          </cell>
        </row>
        <row r="220">
          <cell r="B220">
            <v>200.30000000000112</v>
          </cell>
          <cell r="C220">
            <v>31.1</v>
          </cell>
        </row>
        <row r="221">
          <cell r="B221">
            <v>200.32500000000113</v>
          </cell>
          <cell r="C221">
            <v>31.4</v>
          </cell>
        </row>
        <row r="222">
          <cell r="B222">
            <v>200.35000000000113</v>
          </cell>
          <cell r="C222">
            <v>31.7</v>
          </cell>
        </row>
        <row r="223">
          <cell r="B223">
            <v>200.37500000000114</v>
          </cell>
          <cell r="C223">
            <v>32</v>
          </cell>
        </row>
        <row r="224">
          <cell r="B224">
            <v>200.40000000000114</v>
          </cell>
          <cell r="C224">
            <v>32.299999999999997</v>
          </cell>
        </row>
        <row r="225">
          <cell r="B225">
            <v>200.42500000000115</v>
          </cell>
          <cell r="C225">
            <v>32.6</v>
          </cell>
        </row>
        <row r="226">
          <cell r="B226">
            <v>200.45000000000115</v>
          </cell>
          <cell r="C226">
            <v>32.9</v>
          </cell>
        </row>
        <row r="227">
          <cell r="B227">
            <v>200.47500000000116</v>
          </cell>
          <cell r="C227">
            <v>33.200000000000003</v>
          </cell>
        </row>
        <row r="228">
          <cell r="B228">
            <v>200.5</v>
          </cell>
          <cell r="C228">
            <v>33.49999999999995</v>
          </cell>
        </row>
        <row r="229">
          <cell r="B229">
            <v>200.52500000000001</v>
          </cell>
          <cell r="C229">
            <v>33.87499999999995</v>
          </cell>
        </row>
        <row r="230">
          <cell r="B230">
            <v>200.55</v>
          </cell>
          <cell r="C230">
            <v>34.24999999999995</v>
          </cell>
        </row>
        <row r="231">
          <cell r="B231">
            <v>200.57499999999999</v>
          </cell>
          <cell r="C231">
            <v>34.62499999999995</v>
          </cell>
        </row>
        <row r="232">
          <cell r="B232">
            <v>200.6</v>
          </cell>
          <cell r="C232">
            <v>34.99999999999995</v>
          </cell>
        </row>
        <row r="233">
          <cell r="B233">
            <v>200.625</v>
          </cell>
          <cell r="C233">
            <v>35.37499999999995</v>
          </cell>
        </row>
        <row r="234">
          <cell r="B234">
            <v>200.65</v>
          </cell>
          <cell r="C234">
            <v>35.74999999999995</v>
          </cell>
        </row>
        <row r="235">
          <cell r="B235">
            <v>200.67500000000001</v>
          </cell>
          <cell r="C235">
            <v>36.12499999999995</v>
          </cell>
        </row>
        <row r="236">
          <cell r="B236">
            <v>200.7</v>
          </cell>
          <cell r="C236">
            <v>36.49999999999995</v>
          </cell>
        </row>
        <row r="237">
          <cell r="B237">
            <v>200.72499999999999</v>
          </cell>
          <cell r="C237">
            <v>36.87499999999995</v>
          </cell>
        </row>
        <row r="238">
          <cell r="B238">
            <v>200.75</v>
          </cell>
          <cell r="C238">
            <v>37.24999999999995</v>
          </cell>
        </row>
        <row r="239">
          <cell r="B239">
            <v>200.77500000000001</v>
          </cell>
          <cell r="C239">
            <v>37.62499999999995</v>
          </cell>
        </row>
        <row r="240">
          <cell r="B240">
            <v>200.8</v>
          </cell>
          <cell r="C240">
            <v>37.99999999999995</v>
          </cell>
        </row>
        <row r="241">
          <cell r="B241">
            <v>200.82499999999999</v>
          </cell>
          <cell r="C241">
            <v>38.37499999999995</v>
          </cell>
        </row>
        <row r="242">
          <cell r="B242">
            <v>200.85</v>
          </cell>
          <cell r="C242">
            <v>38.74999999999995</v>
          </cell>
        </row>
        <row r="243">
          <cell r="B243">
            <v>200.875</v>
          </cell>
          <cell r="C243">
            <v>39.12499999999995</v>
          </cell>
        </row>
        <row r="244">
          <cell r="B244">
            <v>200.9</v>
          </cell>
          <cell r="C244">
            <v>39.49999999999995</v>
          </cell>
        </row>
        <row r="245">
          <cell r="B245">
            <v>200.92500000000001</v>
          </cell>
          <cell r="C245">
            <v>39.87499999999995</v>
          </cell>
        </row>
        <row r="246">
          <cell r="B246">
            <v>200.95</v>
          </cell>
          <cell r="C246">
            <v>40.24999999999995</v>
          </cell>
        </row>
        <row r="247">
          <cell r="B247">
            <v>200.97499999999999</v>
          </cell>
          <cell r="C247">
            <v>40.62499999999995</v>
          </cell>
        </row>
        <row r="248">
          <cell r="B248">
            <v>201</v>
          </cell>
          <cell r="C248">
            <v>41</v>
          </cell>
        </row>
        <row r="249">
          <cell r="B249">
            <v>201.02500000000001</v>
          </cell>
          <cell r="C249">
            <v>41.375</v>
          </cell>
        </row>
        <row r="250">
          <cell r="B250">
            <v>201.05</v>
          </cell>
          <cell r="C250">
            <v>41.75</v>
          </cell>
        </row>
        <row r="251">
          <cell r="B251">
            <v>201.07499999999999</v>
          </cell>
          <cell r="C251">
            <v>42.125</v>
          </cell>
        </row>
        <row r="252">
          <cell r="B252">
            <v>201.1</v>
          </cell>
          <cell r="C252">
            <v>42.5</v>
          </cell>
        </row>
        <row r="253">
          <cell r="B253">
            <v>201.125</v>
          </cell>
          <cell r="C253">
            <v>42.875</v>
          </cell>
        </row>
        <row r="254">
          <cell r="B254">
            <v>201.15</v>
          </cell>
          <cell r="C254">
            <v>43.25</v>
          </cell>
        </row>
        <row r="255">
          <cell r="B255">
            <v>201.17500000000001</v>
          </cell>
          <cell r="C255">
            <v>43.625</v>
          </cell>
        </row>
        <row r="256">
          <cell r="B256">
            <v>201.2</v>
          </cell>
          <cell r="C256">
            <v>44</v>
          </cell>
        </row>
        <row r="257">
          <cell r="B257">
            <v>201.22499999999999</v>
          </cell>
          <cell r="C257">
            <v>44.375</v>
          </cell>
        </row>
        <row r="258">
          <cell r="B258">
            <v>201.25</v>
          </cell>
          <cell r="C258">
            <v>44.75</v>
          </cell>
        </row>
        <row r="259">
          <cell r="B259">
            <v>201.27500000000001</v>
          </cell>
          <cell r="C259">
            <v>45.125</v>
          </cell>
        </row>
        <row r="260">
          <cell r="B260">
            <v>201.3</v>
          </cell>
          <cell r="C260">
            <v>45.5</v>
          </cell>
        </row>
        <row r="261">
          <cell r="B261">
            <v>201.32499999999999</v>
          </cell>
          <cell r="C261">
            <v>45.875</v>
          </cell>
        </row>
        <row r="262">
          <cell r="B262">
            <v>201.35</v>
          </cell>
          <cell r="C262">
            <v>46.25</v>
          </cell>
        </row>
        <row r="263">
          <cell r="B263">
            <v>201.375</v>
          </cell>
          <cell r="C263">
            <v>46.625</v>
          </cell>
        </row>
        <row r="264">
          <cell r="B264">
            <v>201.4</v>
          </cell>
          <cell r="C264">
            <v>47</v>
          </cell>
        </row>
        <row r="265">
          <cell r="B265">
            <v>201.42500000000001</v>
          </cell>
          <cell r="C265">
            <v>47.375</v>
          </cell>
        </row>
        <row r="266">
          <cell r="B266">
            <v>201.45</v>
          </cell>
          <cell r="C266">
            <v>47.75</v>
          </cell>
        </row>
        <row r="267">
          <cell r="B267">
            <v>201.47499999999999</v>
          </cell>
          <cell r="C267">
            <v>48.125</v>
          </cell>
        </row>
        <row r="268">
          <cell r="B268">
            <v>201.5</v>
          </cell>
          <cell r="C268">
            <v>48.5</v>
          </cell>
        </row>
        <row r="269">
          <cell r="B269">
            <v>201.52500000000001</v>
          </cell>
          <cell r="C269">
            <v>48.924999999999997</v>
          </cell>
        </row>
        <row r="270">
          <cell r="B270">
            <v>201.55</v>
          </cell>
          <cell r="C270">
            <v>49.35</v>
          </cell>
        </row>
        <row r="271">
          <cell r="B271">
            <v>201.57499999999999</v>
          </cell>
          <cell r="C271">
            <v>49.774999999999999</v>
          </cell>
        </row>
        <row r="272">
          <cell r="B272">
            <v>201.6</v>
          </cell>
          <cell r="C272">
            <v>50.2</v>
          </cell>
        </row>
        <row r="273">
          <cell r="B273">
            <v>201.625</v>
          </cell>
          <cell r="C273">
            <v>50.625</v>
          </cell>
        </row>
        <row r="274">
          <cell r="B274">
            <v>201.65</v>
          </cell>
          <cell r="C274">
            <v>51.05</v>
          </cell>
        </row>
        <row r="275">
          <cell r="B275">
            <v>201.67500000000001</v>
          </cell>
          <cell r="C275">
            <v>51.475000000000001</v>
          </cell>
        </row>
        <row r="276">
          <cell r="B276">
            <v>201.7</v>
          </cell>
          <cell r="C276">
            <v>51.9</v>
          </cell>
        </row>
        <row r="277">
          <cell r="B277">
            <v>201.72499999999999</v>
          </cell>
          <cell r="C277">
            <v>52.325000000000003</v>
          </cell>
        </row>
        <row r="278">
          <cell r="B278">
            <v>201.75</v>
          </cell>
          <cell r="C278">
            <v>52.75</v>
          </cell>
        </row>
        <row r="279">
          <cell r="B279">
            <v>201.77500000000001</v>
          </cell>
          <cell r="C279">
            <v>53.174999999999997</v>
          </cell>
        </row>
        <row r="280">
          <cell r="B280">
            <v>201.8</v>
          </cell>
          <cell r="C280">
            <v>53.6</v>
          </cell>
        </row>
        <row r="281">
          <cell r="B281">
            <v>201.82499999999999</v>
          </cell>
          <cell r="C281">
            <v>54.024999999999999</v>
          </cell>
        </row>
        <row r="282">
          <cell r="B282">
            <v>201.85</v>
          </cell>
          <cell r="C282">
            <v>54.45</v>
          </cell>
        </row>
        <row r="283">
          <cell r="B283">
            <v>201.875</v>
          </cell>
          <cell r="C283">
            <v>54.875</v>
          </cell>
        </row>
        <row r="284">
          <cell r="B284">
            <v>201.9</v>
          </cell>
          <cell r="C284">
            <v>55.3</v>
          </cell>
        </row>
        <row r="285">
          <cell r="B285">
            <v>201.92500000000001</v>
          </cell>
          <cell r="C285">
            <v>55.725000000000001</v>
          </cell>
        </row>
        <row r="286">
          <cell r="B286">
            <v>201.95</v>
          </cell>
          <cell r="C286">
            <v>56.15</v>
          </cell>
        </row>
        <row r="287">
          <cell r="B287">
            <v>201.97499999999999</v>
          </cell>
          <cell r="C287">
            <v>56.575000000000003</v>
          </cell>
        </row>
        <row r="288">
          <cell r="B288">
            <v>202</v>
          </cell>
          <cell r="C288">
            <v>57</v>
          </cell>
        </row>
        <row r="289">
          <cell r="B289">
            <v>202.02500000000001</v>
          </cell>
          <cell r="C289">
            <v>57.475000000000001</v>
          </cell>
        </row>
        <row r="290">
          <cell r="B290">
            <v>202.05</v>
          </cell>
          <cell r="C290">
            <v>57.95</v>
          </cell>
        </row>
        <row r="291">
          <cell r="B291">
            <v>202.07499999999999</v>
          </cell>
          <cell r="C291">
            <v>58.424999999999997</v>
          </cell>
        </row>
        <row r="292">
          <cell r="B292">
            <v>202.1</v>
          </cell>
          <cell r="C292">
            <v>58.9</v>
          </cell>
        </row>
        <row r="293">
          <cell r="B293">
            <v>202.125</v>
          </cell>
          <cell r="C293">
            <v>59.375</v>
          </cell>
        </row>
        <row r="294">
          <cell r="B294">
            <v>202.15</v>
          </cell>
          <cell r="C294">
            <v>59.85</v>
          </cell>
        </row>
        <row r="295">
          <cell r="B295">
            <v>202.17500000000001</v>
          </cell>
          <cell r="C295">
            <v>60.325000000000003</v>
          </cell>
        </row>
        <row r="296">
          <cell r="B296">
            <v>202.2</v>
          </cell>
          <cell r="C296">
            <v>60.8</v>
          </cell>
        </row>
        <row r="297">
          <cell r="B297">
            <v>202.22499999999999</v>
          </cell>
          <cell r="C297">
            <v>61.274999999999999</v>
          </cell>
        </row>
        <row r="298">
          <cell r="B298">
            <v>202.25</v>
          </cell>
          <cell r="C298">
            <v>61.75</v>
          </cell>
        </row>
        <row r="299">
          <cell r="B299">
            <v>202.27500000000001</v>
          </cell>
          <cell r="C299">
            <v>62.225000000000001</v>
          </cell>
        </row>
        <row r="300">
          <cell r="B300">
            <v>202.3</v>
          </cell>
          <cell r="C300">
            <v>62.7</v>
          </cell>
        </row>
        <row r="301">
          <cell r="B301">
            <v>202.32499999999999</v>
          </cell>
          <cell r="C301">
            <v>63.174999999999997</v>
          </cell>
        </row>
        <row r="302">
          <cell r="B302">
            <v>202.35</v>
          </cell>
          <cell r="C302">
            <v>63.65</v>
          </cell>
        </row>
        <row r="303">
          <cell r="B303">
            <v>202.375</v>
          </cell>
          <cell r="C303">
            <v>64.125</v>
          </cell>
        </row>
        <row r="304">
          <cell r="B304">
            <v>202.4</v>
          </cell>
          <cell r="C304">
            <v>64.599999999999994</v>
          </cell>
        </row>
        <row r="305">
          <cell r="B305">
            <v>202.42500000000001</v>
          </cell>
          <cell r="C305">
            <v>65.075000000000003</v>
          </cell>
        </row>
        <row r="306">
          <cell r="B306">
            <v>202.45</v>
          </cell>
          <cell r="C306">
            <v>65.55</v>
          </cell>
        </row>
        <row r="307">
          <cell r="B307">
            <v>202.47499999999999</v>
          </cell>
          <cell r="C307">
            <v>66.025000000000006</v>
          </cell>
        </row>
        <row r="308">
          <cell r="B308">
            <v>202.5</v>
          </cell>
          <cell r="C308">
            <v>66.5</v>
          </cell>
        </row>
        <row r="309">
          <cell r="B309">
            <v>202.52500000000001</v>
          </cell>
          <cell r="C309">
            <v>67.099999999999994</v>
          </cell>
        </row>
        <row r="310">
          <cell r="B310">
            <v>202.55</v>
          </cell>
          <cell r="C310">
            <v>67.7</v>
          </cell>
        </row>
        <row r="311">
          <cell r="B311">
            <v>202.57499999999999</v>
          </cell>
          <cell r="C311">
            <v>68.3</v>
          </cell>
        </row>
        <row r="312">
          <cell r="B312">
            <v>202.6</v>
          </cell>
          <cell r="C312">
            <v>68.900000000000006</v>
          </cell>
        </row>
        <row r="313">
          <cell r="B313">
            <v>202.625</v>
          </cell>
          <cell r="C313">
            <v>69.5</v>
          </cell>
        </row>
        <row r="314">
          <cell r="B314">
            <v>202.65</v>
          </cell>
          <cell r="C314">
            <v>70.099999999999994</v>
          </cell>
        </row>
        <row r="315">
          <cell r="B315">
            <v>202.67500000000001</v>
          </cell>
          <cell r="C315">
            <v>70.7</v>
          </cell>
        </row>
        <row r="316">
          <cell r="B316">
            <v>202.7</v>
          </cell>
          <cell r="C316">
            <v>71.3</v>
          </cell>
        </row>
        <row r="317">
          <cell r="B317">
            <v>202.72499999999999</v>
          </cell>
          <cell r="C317">
            <v>71.900000000000006</v>
          </cell>
        </row>
        <row r="318">
          <cell r="B318">
            <v>202.75</v>
          </cell>
          <cell r="C318">
            <v>72.5</v>
          </cell>
        </row>
        <row r="319">
          <cell r="B319">
            <v>202.77500000000001</v>
          </cell>
          <cell r="C319">
            <v>73.099999999999994</v>
          </cell>
        </row>
        <row r="320">
          <cell r="B320">
            <v>202.8</v>
          </cell>
          <cell r="C320">
            <v>73.7</v>
          </cell>
        </row>
        <row r="321">
          <cell r="B321">
            <v>202.82499999999999</v>
          </cell>
          <cell r="C321">
            <v>74.3</v>
          </cell>
        </row>
        <row r="322">
          <cell r="B322">
            <v>202.85</v>
          </cell>
          <cell r="C322">
            <v>74.900000000000006</v>
          </cell>
        </row>
        <row r="323">
          <cell r="B323">
            <v>202.875</v>
          </cell>
          <cell r="C323">
            <v>75.5</v>
          </cell>
        </row>
        <row r="324">
          <cell r="B324">
            <v>202.9</v>
          </cell>
          <cell r="C324">
            <v>76.099999999999994</v>
          </cell>
        </row>
        <row r="325">
          <cell r="B325">
            <v>202.92500000000001</v>
          </cell>
          <cell r="C325">
            <v>76.7</v>
          </cell>
        </row>
        <row r="326">
          <cell r="B326">
            <v>202.95</v>
          </cell>
          <cell r="C326">
            <v>77.3</v>
          </cell>
        </row>
        <row r="327">
          <cell r="B327">
            <v>202.97499999999999</v>
          </cell>
          <cell r="C327">
            <v>77.900000000000006</v>
          </cell>
        </row>
        <row r="328">
          <cell r="B328">
            <v>203</v>
          </cell>
          <cell r="C328">
            <v>78.5</v>
          </cell>
        </row>
        <row r="329">
          <cell r="B329">
            <v>203.02500000000001</v>
          </cell>
          <cell r="C329">
            <v>79.075000000000003</v>
          </cell>
        </row>
        <row r="330">
          <cell r="B330">
            <v>203.05</v>
          </cell>
          <cell r="C330">
            <v>79.650000000000006</v>
          </cell>
        </row>
        <row r="331">
          <cell r="B331">
            <v>203.07499999999999</v>
          </cell>
          <cell r="C331">
            <v>80.224999999999994</v>
          </cell>
        </row>
        <row r="332">
          <cell r="B332">
            <v>203.1</v>
          </cell>
          <cell r="C332">
            <v>80.8</v>
          </cell>
        </row>
        <row r="333">
          <cell r="B333">
            <v>203.125</v>
          </cell>
          <cell r="C333">
            <v>81.375</v>
          </cell>
        </row>
        <row r="334">
          <cell r="B334">
            <v>203.15</v>
          </cell>
          <cell r="C334">
            <v>81.95</v>
          </cell>
        </row>
        <row r="335">
          <cell r="B335">
            <v>203.17500000000001</v>
          </cell>
          <cell r="C335">
            <v>82.525000000000006</v>
          </cell>
        </row>
        <row r="336">
          <cell r="B336">
            <v>203.2</v>
          </cell>
          <cell r="C336">
            <v>83.1</v>
          </cell>
        </row>
        <row r="337">
          <cell r="B337">
            <v>203.22499999999999</v>
          </cell>
          <cell r="C337">
            <v>83.674999999999997</v>
          </cell>
        </row>
        <row r="338">
          <cell r="B338">
            <v>203.25</v>
          </cell>
          <cell r="C338">
            <v>84.25</v>
          </cell>
        </row>
        <row r="339">
          <cell r="B339">
            <v>203.27500000000001</v>
          </cell>
          <cell r="C339">
            <v>84.825000000000003</v>
          </cell>
        </row>
        <row r="340">
          <cell r="B340">
            <v>203.3</v>
          </cell>
          <cell r="C340">
            <v>85.4</v>
          </cell>
        </row>
        <row r="341">
          <cell r="B341">
            <v>203.32499999999999</v>
          </cell>
          <cell r="C341">
            <v>85.974999999999994</v>
          </cell>
        </row>
        <row r="342">
          <cell r="B342">
            <v>203.35</v>
          </cell>
          <cell r="C342">
            <v>86.55</v>
          </cell>
        </row>
        <row r="343">
          <cell r="B343">
            <v>203.375</v>
          </cell>
          <cell r="C343">
            <v>87.125</v>
          </cell>
        </row>
        <row r="344">
          <cell r="B344">
            <v>203.4</v>
          </cell>
          <cell r="C344">
            <v>87.7</v>
          </cell>
        </row>
        <row r="345">
          <cell r="B345">
            <v>203.42500000000001</v>
          </cell>
          <cell r="C345">
            <v>88.275000000000006</v>
          </cell>
        </row>
        <row r="346">
          <cell r="B346">
            <v>203.45</v>
          </cell>
          <cell r="C346">
            <v>88.85</v>
          </cell>
        </row>
        <row r="347">
          <cell r="B347">
            <v>203.47499999999999</v>
          </cell>
          <cell r="C347">
            <v>89.424999999999997</v>
          </cell>
        </row>
        <row r="348">
          <cell r="B348">
            <v>203.5</v>
          </cell>
          <cell r="C348">
            <v>90</v>
          </cell>
        </row>
        <row r="349">
          <cell r="B349">
            <v>203.52500000000001</v>
          </cell>
          <cell r="C349">
            <v>90.8</v>
          </cell>
        </row>
        <row r="350">
          <cell r="B350">
            <v>203.55</v>
          </cell>
          <cell r="C350">
            <v>91.6</v>
          </cell>
        </row>
        <row r="351">
          <cell r="B351">
            <v>203.57499999999999</v>
          </cell>
          <cell r="C351">
            <v>92.4</v>
          </cell>
        </row>
        <row r="352">
          <cell r="B352">
            <v>203.6</v>
          </cell>
          <cell r="C352">
            <v>93.2</v>
          </cell>
        </row>
        <row r="353">
          <cell r="B353">
            <v>203.625</v>
          </cell>
          <cell r="C353">
            <v>94</v>
          </cell>
        </row>
        <row r="354">
          <cell r="B354">
            <v>203.65</v>
          </cell>
          <cell r="C354">
            <v>94.8</v>
          </cell>
        </row>
        <row r="355">
          <cell r="B355">
            <v>203.67500000000001</v>
          </cell>
          <cell r="C355">
            <v>95.6</v>
          </cell>
        </row>
        <row r="356">
          <cell r="B356">
            <v>203.7</v>
          </cell>
          <cell r="C356">
            <v>96.4</v>
          </cell>
        </row>
        <row r="357">
          <cell r="B357">
            <v>203.72499999999999</v>
          </cell>
          <cell r="C357">
            <v>97.2</v>
          </cell>
        </row>
        <row r="358">
          <cell r="B358">
            <v>203.75</v>
          </cell>
          <cell r="C358">
            <v>98</v>
          </cell>
        </row>
        <row r="359">
          <cell r="B359">
            <v>203.77500000000001</v>
          </cell>
          <cell r="C359">
            <v>98.8</v>
          </cell>
        </row>
        <row r="360">
          <cell r="B360">
            <v>203.8</v>
          </cell>
          <cell r="C360">
            <v>99.6</v>
          </cell>
        </row>
        <row r="361">
          <cell r="B361">
            <v>203.82499999999999</v>
          </cell>
          <cell r="C361">
            <v>100.4</v>
          </cell>
        </row>
        <row r="362">
          <cell r="B362">
            <v>203.85</v>
          </cell>
          <cell r="C362">
            <v>101.2</v>
          </cell>
        </row>
        <row r="363">
          <cell r="B363">
            <v>203.875</v>
          </cell>
          <cell r="C363">
            <v>102</v>
          </cell>
        </row>
        <row r="364">
          <cell r="B364">
            <v>203.9</v>
          </cell>
          <cell r="C364">
            <v>102.8</v>
          </cell>
        </row>
        <row r="365">
          <cell r="B365">
            <v>203.92500000000001</v>
          </cell>
          <cell r="C365">
            <v>103.6</v>
          </cell>
        </row>
        <row r="366">
          <cell r="B366">
            <v>203.95</v>
          </cell>
          <cell r="C366">
            <v>104.4</v>
          </cell>
        </row>
        <row r="367">
          <cell r="B367">
            <v>203.97499999999999</v>
          </cell>
          <cell r="C367">
            <v>105.2</v>
          </cell>
        </row>
        <row r="368">
          <cell r="B368">
            <v>204</v>
          </cell>
          <cell r="C368">
            <v>106</v>
          </cell>
        </row>
        <row r="369">
          <cell r="B369">
            <v>204.02500000000001</v>
          </cell>
          <cell r="C369">
            <v>106.825</v>
          </cell>
        </row>
        <row r="370">
          <cell r="B370">
            <v>204.05</v>
          </cell>
          <cell r="C370">
            <v>107.65</v>
          </cell>
        </row>
        <row r="371">
          <cell r="B371">
            <v>204.07499999999999</v>
          </cell>
          <cell r="C371">
            <v>108.47499999999999</v>
          </cell>
        </row>
        <row r="372">
          <cell r="B372">
            <v>204.1</v>
          </cell>
          <cell r="C372">
            <v>109.3</v>
          </cell>
        </row>
        <row r="373">
          <cell r="B373">
            <v>204.125</v>
          </cell>
          <cell r="C373">
            <v>110.125</v>
          </cell>
        </row>
        <row r="374">
          <cell r="B374">
            <v>204.15</v>
          </cell>
          <cell r="C374">
            <v>110.95</v>
          </cell>
        </row>
        <row r="375">
          <cell r="B375">
            <v>204.17500000000001</v>
          </cell>
          <cell r="C375">
            <v>111.77500000000001</v>
          </cell>
        </row>
        <row r="376">
          <cell r="B376">
            <v>204.2</v>
          </cell>
          <cell r="C376">
            <v>112.6</v>
          </cell>
        </row>
        <row r="377">
          <cell r="B377">
            <v>204.22499999999999</v>
          </cell>
          <cell r="C377">
            <v>113.425</v>
          </cell>
        </row>
        <row r="378">
          <cell r="B378">
            <v>204.25</v>
          </cell>
          <cell r="C378">
            <v>114.25</v>
          </cell>
        </row>
        <row r="379">
          <cell r="B379">
            <v>204.27500000000001</v>
          </cell>
          <cell r="C379">
            <v>115.075</v>
          </cell>
        </row>
        <row r="380">
          <cell r="B380">
            <v>204.3</v>
          </cell>
          <cell r="C380">
            <v>115.9</v>
          </cell>
        </row>
        <row r="381">
          <cell r="B381">
            <v>204.32499999999999</v>
          </cell>
          <cell r="C381">
            <v>116.72499999999999</v>
          </cell>
        </row>
        <row r="382">
          <cell r="B382">
            <v>204.35</v>
          </cell>
          <cell r="C382">
            <v>117.55</v>
          </cell>
        </row>
        <row r="383">
          <cell r="B383">
            <v>204.375</v>
          </cell>
          <cell r="C383">
            <v>118.375</v>
          </cell>
        </row>
        <row r="384">
          <cell r="B384">
            <v>204.4</v>
          </cell>
          <cell r="C384">
            <v>119.2</v>
          </cell>
        </row>
        <row r="385">
          <cell r="B385">
            <v>204.42500000000001</v>
          </cell>
          <cell r="C385">
            <v>120.02500000000001</v>
          </cell>
        </row>
        <row r="386">
          <cell r="B386">
            <v>204.45</v>
          </cell>
          <cell r="C386">
            <v>120.85</v>
          </cell>
        </row>
        <row r="387">
          <cell r="B387">
            <v>204.47499999999999</v>
          </cell>
          <cell r="C387">
            <v>121.675</v>
          </cell>
        </row>
        <row r="388">
          <cell r="B388">
            <v>204.5</v>
          </cell>
          <cell r="C388">
            <v>122.5</v>
          </cell>
        </row>
        <row r="389">
          <cell r="B389">
            <v>204.52500000000001</v>
          </cell>
          <cell r="C389">
            <v>123.375</v>
          </cell>
        </row>
        <row r="390">
          <cell r="B390">
            <v>204.55</v>
          </cell>
          <cell r="C390">
            <v>124.25</v>
          </cell>
        </row>
        <row r="391">
          <cell r="B391">
            <v>204.57499999999999</v>
          </cell>
          <cell r="C391">
            <v>125.125</v>
          </cell>
        </row>
        <row r="392">
          <cell r="B392">
            <v>204.6</v>
          </cell>
          <cell r="C392">
            <v>126</v>
          </cell>
        </row>
        <row r="393">
          <cell r="B393">
            <v>204.625</v>
          </cell>
          <cell r="C393">
            <v>126.875</v>
          </cell>
        </row>
        <row r="394">
          <cell r="B394">
            <v>204.65</v>
          </cell>
          <cell r="C394">
            <v>127.75</v>
          </cell>
        </row>
        <row r="395">
          <cell r="B395">
            <v>204.67500000000001</v>
          </cell>
          <cell r="C395">
            <v>128.625</v>
          </cell>
        </row>
        <row r="396">
          <cell r="B396">
            <v>204.7</v>
          </cell>
          <cell r="C396">
            <v>129.5</v>
          </cell>
        </row>
        <row r="397">
          <cell r="B397">
            <v>204.72499999999999</v>
          </cell>
          <cell r="C397">
            <v>130.375</v>
          </cell>
        </row>
        <row r="398">
          <cell r="B398">
            <v>204.75</v>
          </cell>
          <cell r="C398">
            <v>131.25</v>
          </cell>
        </row>
        <row r="399">
          <cell r="B399">
            <v>204.77500000000001</v>
          </cell>
          <cell r="C399">
            <v>132.125</v>
          </cell>
        </row>
        <row r="400">
          <cell r="B400">
            <v>204.8</v>
          </cell>
          <cell r="C400">
            <v>133</v>
          </cell>
        </row>
        <row r="401">
          <cell r="B401">
            <v>204.82499999999999</v>
          </cell>
          <cell r="C401">
            <v>133.875</v>
          </cell>
        </row>
        <row r="402">
          <cell r="B402">
            <v>204.85</v>
          </cell>
          <cell r="C402">
            <v>134.75</v>
          </cell>
        </row>
        <row r="403">
          <cell r="B403">
            <v>204.875</v>
          </cell>
          <cell r="C403">
            <v>135.625</v>
          </cell>
        </row>
        <row r="404">
          <cell r="B404">
            <v>204.9</v>
          </cell>
          <cell r="C404">
            <v>136.5</v>
          </cell>
        </row>
        <row r="405">
          <cell r="B405">
            <v>204.92500000000001</v>
          </cell>
          <cell r="C405">
            <v>137.375</v>
          </cell>
        </row>
        <row r="406">
          <cell r="B406">
            <v>204.95</v>
          </cell>
          <cell r="C406">
            <v>138.25</v>
          </cell>
        </row>
        <row r="407">
          <cell r="B407">
            <v>204.97499999999999</v>
          </cell>
          <cell r="C407">
            <v>139.125</v>
          </cell>
        </row>
        <row r="408">
          <cell r="B408">
            <v>205</v>
          </cell>
          <cell r="C408">
            <v>140</v>
          </cell>
        </row>
        <row r="409">
          <cell r="B409">
            <v>205.02500000000001</v>
          </cell>
          <cell r="C409">
            <v>141</v>
          </cell>
        </row>
        <row r="410">
          <cell r="B410">
            <v>205.05</v>
          </cell>
          <cell r="C410">
            <v>142</v>
          </cell>
        </row>
        <row r="411">
          <cell r="B411">
            <v>205.07499999999999</v>
          </cell>
          <cell r="C411">
            <v>143</v>
          </cell>
        </row>
        <row r="412">
          <cell r="B412">
            <v>205.1</v>
          </cell>
          <cell r="C412">
            <v>144</v>
          </cell>
        </row>
        <row r="413">
          <cell r="B413">
            <v>205.125</v>
          </cell>
          <cell r="C413">
            <v>145</v>
          </cell>
        </row>
        <row r="414">
          <cell r="B414">
            <v>205.15</v>
          </cell>
          <cell r="C414">
            <v>146</v>
          </cell>
        </row>
        <row r="415">
          <cell r="B415">
            <v>205.17500000000001</v>
          </cell>
          <cell r="C415">
            <v>147</v>
          </cell>
        </row>
        <row r="416">
          <cell r="B416">
            <v>205.2</v>
          </cell>
          <cell r="C416">
            <v>148</v>
          </cell>
        </row>
        <row r="417">
          <cell r="B417">
            <v>205.22499999999999</v>
          </cell>
          <cell r="C417">
            <v>149</v>
          </cell>
        </row>
        <row r="418">
          <cell r="B418">
            <v>205.25</v>
          </cell>
          <cell r="C418">
            <v>150</v>
          </cell>
        </row>
        <row r="419">
          <cell r="B419">
            <v>205.27500000000001</v>
          </cell>
          <cell r="C419">
            <v>151</v>
          </cell>
        </row>
        <row r="420">
          <cell r="B420">
            <v>205.3</v>
          </cell>
          <cell r="C420">
            <v>152</v>
          </cell>
        </row>
        <row r="421">
          <cell r="B421">
            <v>205.32499999999999</v>
          </cell>
          <cell r="C421">
            <v>153</v>
          </cell>
        </row>
        <row r="422">
          <cell r="B422">
            <v>205.35</v>
          </cell>
          <cell r="C422">
            <v>154</v>
          </cell>
        </row>
        <row r="423">
          <cell r="B423">
            <v>205.375</v>
          </cell>
          <cell r="C423">
            <v>155</v>
          </cell>
        </row>
        <row r="424">
          <cell r="B424">
            <v>205.4</v>
          </cell>
          <cell r="C424">
            <v>156</v>
          </cell>
        </row>
        <row r="425">
          <cell r="B425">
            <v>205.42500000000001</v>
          </cell>
          <cell r="C425">
            <v>157</v>
          </cell>
        </row>
        <row r="426">
          <cell r="B426">
            <v>205.45</v>
          </cell>
          <cell r="C426">
            <v>158</v>
          </cell>
        </row>
        <row r="427">
          <cell r="B427">
            <v>205.47499999999999</v>
          </cell>
          <cell r="C427">
            <v>159</v>
          </cell>
        </row>
        <row r="428">
          <cell r="B428">
            <v>205.5</v>
          </cell>
          <cell r="C428">
            <v>160</v>
          </cell>
        </row>
        <row r="429">
          <cell r="B429">
            <v>205.52500000000001</v>
          </cell>
          <cell r="C429">
            <v>161</v>
          </cell>
        </row>
        <row r="430">
          <cell r="B430">
            <v>205.55</v>
          </cell>
          <cell r="C430">
            <v>162</v>
          </cell>
        </row>
        <row r="431">
          <cell r="B431">
            <v>205.57499999999999</v>
          </cell>
          <cell r="C431">
            <v>163</v>
          </cell>
        </row>
        <row r="432">
          <cell r="B432">
            <v>205.6</v>
          </cell>
          <cell r="C432">
            <v>164</v>
          </cell>
        </row>
        <row r="433">
          <cell r="B433">
            <v>205.625</v>
          </cell>
          <cell r="C433">
            <v>165</v>
          </cell>
        </row>
        <row r="434">
          <cell r="B434">
            <v>205.65</v>
          </cell>
          <cell r="C434">
            <v>166</v>
          </cell>
        </row>
        <row r="435">
          <cell r="B435">
            <v>205.67500000000001</v>
          </cell>
          <cell r="C435">
            <v>167</v>
          </cell>
        </row>
        <row r="436">
          <cell r="B436">
            <v>205.7</v>
          </cell>
          <cell r="C436">
            <v>168</v>
          </cell>
        </row>
        <row r="437">
          <cell r="B437">
            <v>205.72499999999999</v>
          </cell>
          <cell r="C437">
            <v>169</v>
          </cell>
        </row>
        <row r="438">
          <cell r="B438">
            <v>205.75</v>
          </cell>
          <cell r="C438">
            <v>170</v>
          </cell>
        </row>
        <row r="439">
          <cell r="B439">
            <v>205.77500000000001</v>
          </cell>
          <cell r="C439">
            <v>171</v>
          </cell>
        </row>
        <row r="440">
          <cell r="B440">
            <v>205.8</v>
          </cell>
          <cell r="C440">
            <v>172</v>
          </cell>
        </row>
        <row r="441">
          <cell r="B441">
            <v>205.82499999999999</v>
          </cell>
          <cell r="C441">
            <v>173</v>
          </cell>
        </row>
        <row r="442">
          <cell r="B442">
            <v>205.85</v>
          </cell>
          <cell r="C442">
            <v>174</v>
          </cell>
        </row>
        <row r="443">
          <cell r="B443">
            <v>205.875</v>
          </cell>
          <cell r="C443">
            <v>175</v>
          </cell>
        </row>
        <row r="444">
          <cell r="B444">
            <v>205.9</v>
          </cell>
          <cell r="C444">
            <v>176</v>
          </cell>
        </row>
        <row r="445">
          <cell r="B445">
            <v>205.92500000000001</v>
          </cell>
          <cell r="C445">
            <v>177</v>
          </cell>
        </row>
        <row r="446">
          <cell r="B446">
            <v>205.95</v>
          </cell>
          <cell r="C446">
            <v>178</v>
          </cell>
        </row>
        <row r="447">
          <cell r="B447">
            <v>205.97499999999999</v>
          </cell>
          <cell r="C447">
            <v>179</v>
          </cell>
        </row>
        <row r="448">
          <cell r="B448">
            <v>206</v>
          </cell>
          <cell r="C448">
            <v>180</v>
          </cell>
        </row>
        <row r="449">
          <cell r="B449">
            <v>206.02500000000001</v>
          </cell>
          <cell r="C449">
            <v>181.15</v>
          </cell>
        </row>
        <row r="450">
          <cell r="B450">
            <v>206.05</v>
          </cell>
          <cell r="C450">
            <v>182.3</v>
          </cell>
        </row>
        <row r="451">
          <cell r="B451">
            <v>206.07499999999999</v>
          </cell>
          <cell r="C451">
            <v>183.45</v>
          </cell>
        </row>
        <row r="452">
          <cell r="B452">
            <v>206.1</v>
          </cell>
          <cell r="C452">
            <v>184.6</v>
          </cell>
        </row>
        <row r="453">
          <cell r="B453">
            <v>206.125</v>
          </cell>
          <cell r="C453">
            <v>185.75</v>
          </cell>
        </row>
        <row r="454">
          <cell r="B454">
            <v>206.15</v>
          </cell>
          <cell r="C454">
            <v>186.9</v>
          </cell>
        </row>
        <row r="455">
          <cell r="B455">
            <v>206.17500000000001</v>
          </cell>
          <cell r="C455">
            <v>188.05</v>
          </cell>
        </row>
        <row r="456">
          <cell r="B456">
            <v>206.2</v>
          </cell>
          <cell r="C456">
            <v>189.2</v>
          </cell>
        </row>
        <row r="457">
          <cell r="B457">
            <v>206.22499999999999</v>
          </cell>
          <cell r="C457">
            <v>190.35</v>
          </cell>
        </row>
        <row r="458">
          <cell r="B458">
            <v>206.25</v>
          </cell>
          <cell r="C458">
            <v>191.5</v>
          </cell>
        </row>
        <row r="459">
          <cell r="B459">
            <v>206.27500000000001</v>
          </cell>
          <cell r="C459">
            <v>192.65</v>
          </cell>
        </row>
        <row r="460">
          <cell r="B460">
            <v>206.3</v>
          </cell>
          <cell r="C460">
            <v>193.8</v>
          </cell>
        </row>
        <row r="461">
          <cell r="B461">
            <v>206.32499999999999</v>
          </cell>
          <cell r="C461">
            <v>194.95</v>
          </cell>
        </row>
        <row r="462">
          <cell r="B462">
            <v>206.35</v>
          </cell>
          <cell r="C462">
            <v>196.1</v>
          </cell>
        </row>
        <row r="463">
          <cell r="B463">
            <v>206.375</v>
          </cell>
          <cell r="C463">
            <v>197.25</v>
          </cell>
        </row>
        <row r="464">
          <cell r="B464">
            <v>206.4</v>
          </cell>
          <cell r="C464">
            <v>198.4</v>
          </cell>
        </row>
        <row r="465">
          <cell r="B465">
            <v>206.42500000000001</v>
          </cell>
          <cell r="C465">
            <v>199.55</v>
          </cell>
        </row>
        <row r="466">
          <cell r="B466">
            <v>206.45</v>
          </cell>
          <cell r="C466">
            <v>200.7</v>
          </cell>
        </row>
        <row r="467">
          <cell r="B467">
            <v>206.47499999999999</v>
          </cell>
          <cell r="C467">
            <v>201.85</v>
          </cell>
        </row>
        <row r="468">
          <cell r="B468">
            <v>206.5</v>
          </cell>
          <cell r="C468">
            <v>203</v>
          </cell>
        </row>
        <row r="469">
          <cell r="B469">
            <v>206.52500000000001</v>
          </cell>
          <cell r="C469">
            <v>204.17500000000001</v>
          </cell>
        </row>
        <row r="470">
          <cell r="B470">
            <v>206.55</v>
          </cell>
          <cell r="C470">
            <v>205.35</v>
          </cell>
        </row>
        <row r="471">
          <cell r="B471">
            <v>206.57499999999999</v>
          </cell>
          <cell r="C471">
            <v>206.52500000000001</v>
          </cell>
        </row>
        <row r="472">
          <cell r="B472">
            <v>206.6</v>
          </cell>
          <cell r="C472">
            <v>207.7</v>
          </cell>
        </row>
        <row r="473">
          <cell r="B473">
            <v>206.625</v>
          </cell>
          <cell r="C473">
            <v>208.875</v>
          </cell>
        </row>
        <row r="474">
          <cell r="B474">
            <v>206.65</v>
          </cell>
          <cell r="C474">
            <v>210.05</v>
          </cell>
        </row>
        <row r="475">
          <cell r="B475">
            <v>206.67500000000001</v>
          </cell>
          <cell r="C475">
            <v>211.22499999999999</v>
          </cell>
        </row>
        <row r="476">
          <cell r="B476">
            <v>206.7</v>
          </cell>
          <cell r="C476">
            <v>212.4</v>
          </cell>
        </row>
        <row r="477">
          <cell r="B477">
            <v>206.72499999999999</v>
          </cell>
          <cell r="C477">
            <v>213.57499999999999</v>
          </cell>
        </row>
        <row r="478">
          <cell r="B478">
            <v>206.75</v>
          </cell>
          <cell r="C478">
            <v>214.75</v>
          </cell>
        </row>
        <row r="479">
          <cell r="B479">
            <v>206.77500000000001</v>
          </cell>
          <cell r="C479">
            <v>215.92500000000001</v>
          </cell>
        </row>
        <row r="480">
          <cell r="B480">
            <v>206.8</v>
          </cell>
          <cell r="C480">
            <v>217.1</v>
          </cell>
        </row>
        <row r="481">
          <cell r="B481">
            <v>206.82499999999999</v>
          </cell>
          <cell r="C481">
            <v>218.27500000000001</v>
          </cell>
        </row>
        <row r="482">
          <cell r="B482">
            <v>206.85</v>
          </cell>
          <cell r="C482">
            <v>219.45</v>
          </cell>
        </row>
        <row r="483">
          <cell r="B483">
            <v>206.875</v>
          </cell>
          <cell r="C483">
            <v>220.625</v>
          </cell>
        </row>
        <row r="484">
          <cell r="B484">
            <v>206.9</v>
          </cell>
          <cell r="C484">
            <v>221.8</v>
          </cell>
        </row>
        <row r="485">
          <cell r="B485">
            <v>206.92500000000001</v>
          </cell>
          <cell r="C485">
            <v>222.97499999999999</v>
          </cell>
        </row>
        <row r="486">
          <cell r="B486">
            <v>206.95</v>
          </cell>
          <cell r="C486">
            <v>224.15</v>
          </cell>
        </row>
        <row r="487">
          <cell r="B487">
            <v>206.97499999999999</v>
          </cell>
          <cell r="C487">
            <v>225.32499999999999</v>
          </cell>
        </row>
        <row r="488">
          <cell r="B488">
            <v>207</v>
          </cell>
          <cell r="C488">
            <v>226.5</v>
          </cell>
        </row>
        <row r="489">
          <cell r="B489">
            <v>207.02500000000001</v>
          </cell>
          <cell r="C489">
            <v>227.8</v>
          </cell>
        </row>
        <row r="490">
          <cell r="B490">
            <v>207.05</v>
          </cell>
          <cell r="C490">
            <v>229.1</v>
          </cell>
        </row>
        <row r="491">
          <cell r="B491">
            <v>207.07499999999999</v>
          </cell>
          <cell r="C491">
            <v>230.4</v>
          </cell>
        </row>
        <row r="492">
          <cell r="B492">
            <v>207.1</v>
          </cell>
          <cell r="C492">
            <v>231.7</v>
          </cell>
        </row>
        <row r="493">
          <cell r="B493">
            <v>207.125</v>
          </cell>
          <cell r="C493">
            <v>233</v>
          </cell>
        </row>
        <row r="494">
          <cell r="B494">
            <v>207.15</v>
          </cell>
          <cell r="C494">
            <v>234.3</v>
          </cell>
        </row>
        <row r="495">
          <cell r="B495">
            <v>207.17500000000001</v>
          </cell>
          <cell r="C495">
            <v>235.6</v>
          </cell>
        </row>
        <row r="496">
          <cell r="B496">
            <v>207.2</v>
          </cell>
          <cell r="C496">
            <v>236.9</v>
          </cell>
        </row>
        <row r="497">
          <cell r="B497">
            <v>207.22499999999999</v>
          </cell>
          <cell r="C497">
            <v>238.2</v>
          </cell>
        </row>
        <row r="498">
          <cell r="B498">
            <v>207.25</v>
          </cell>
          <cell r="C498">
            <v>239.5</v>
          </cell>
        </row>
        <row r="499">
          <cell r="B499">
            <v>207.27500000000001</v>
          </cell>
          <cell r="C499">
            <v>240.8</v>
          </cell>
        </row>
        <row r="500">
          <cell r="B500">
            <v>207.3</v>
          </cell>
          <cell r="C500">
            <v>242.1</v>
          </cell>
        </row>
        <row r="501">
          <cell r="B501">
            <v>207.32499999999999</v>
          </cell>
          <cell r="C501">
            <v>243.4</v>
          </cell>
        </row>
        <row r="502">
          <cell r="B502">
            <v>207.35</v>
          </cell>
          <cell r="C502">
            <v>244.7</v>
          </cell>
        </row>
        <row r="503">
          <cell r="B503">
            <v>207.375</v>
          </cell>
          <cell r="C503">
            <v>246</v>
          </cell>
        </row>
        <row r="504">
          <cell r="B504">
            <v>207.4</v>
          </cell>
          <cell r="C504">
            <v>247.3</v>
          </cell>
        </row>
        <row r="505">
          <cell r="B505">
            <v>207.42500000000001</v>
          </cell>
          <cell r="C505">
            <v>248.6</v>
          </cell>
        </row>
        <row r="506">
          <cell r="B506">
            <v>207.45</v>
          </cell>
          <cell r="C506">
            <v>249.9</v>
          </cell>
        </row>
        <row r="507">
          <cell r="B507">
            <v>207.47499999999999</v>
          </cell>
          <cell r="C507">
            <v>251.2</v>
          </cell>
        </row>
        <row r="508">
          <cell r="B508">
            <v>207.5</v>
          </cell>
          <cell r="C508">
            <v>252.5</v>
          </cell>
        </row>
        <row r="509">
          <cell r="B509">
            <v>207.52500000000001</v>
          </cell>
          <cell r="C509">
            <v>253.92500000000001</v>
          </cell>
        </row>
        <row r="510">
          <cell r="B510">
            <v>207.55</v>
          </cell>
          <cell r="C510">
            <v>255.35</v>
          </cell>
        </row>
        <row r="511">
          <cell r="B511">
            <v>207.57499999999999</v>
          </cell>
          <cell r="C511">
            <v>256.77499999999998</v>
          </cell>
        </row>
        <row r="512">
          <cell r="B512">
            <v>207.6</v>
          </cell>
          <cell r="C512">
            <v>258.2</v>
          </cell>
        </row>
        <row r="513">
          <cell r="B513">
            <v>207.625</v>
          </cell>
          <cell r="C513">
            <v>259.625</v>
          </cell>
        </row>
        <row r="514">
          <cell r="B514">
            <v>207.65</v>
          </cell>
          <cell r="C514">
            <v>261.05</v>
          </cell>
        </row>
        <row r="515">
          <cell r="B515">
            <v>207.67500000000001</v>
          </cell>
          <cell r="C515">
            <v>262.47500000000002</v>
          </cell>
        </row>
        <row r="516">
          <cell r="B516">
            <v>207.7</v>
          </cell>
          <cell r="C516">
            <v>263.89999999999998</v>
          </cell>
        </row>
        <row r="517">
          <cell r="B517">
            <v>207.72499999999999</v>
          </cell>
          <cell r="C517">
            <v>265.32499999999999</v>
          </cell>
        </row>
        <row r="518">
          <cell r="B518">
            <v>207.75</v>
          </cell>
          <cell r="C518">
            <v>266.75</v>
          </cell>
        </row>
        <row r="519">
          <cell r="B519">
            <v>207.77500000000001</v>
          </cell>
          <cell r="C519">
            <v>268.17500000000001</v>
          </cell>
        </row>
        <row r="520">
          <cell r="B520">
            <v>207.8</v>
          </cell>
          <cell r="C520">
            <v>269.60000000000002</v>
          </cell>
        </row>
        <row r="521">
          <cell r="B521">
            <v>207.82499999999999</v>
          </cell>
          <cell r="C521">
            <v>271.02499999999998</v>
          </cell>
        </row>
        <row r="522">
          <cell r="B522">
            <v>207.85</v>
          </cell>
          <cell r="C522">
            <v>272.45</v>
          </cell>
        </row>
        <row r="523">
          <cell r="B523">
            <v>207.875</v>
          </cell>
          <cell r="C523">
            <v>273.875</v>
          </cell>
        </row>
        <row r="524">
          <cell r="B524">
            <v>207.9</v>
          </cell>
          <cell r="C524">
            <v>275.3</v>
          </cell>
        </row>
        <row r="525">
          <cell r="B525">
            <v>207.92500000000001</v>
          </cell>
          <cell r="C525">
            <v>276.72500000000002</v>
          </cell>
        </row>
        <row r="526">
          <cell r="B526">
            <v>207.95</v>
          </cell>
          <cell r="C526">
            <v>278.14999999999998</v>
          </cell>
        </row>
        <row r="527">
          <cell r="B527">
            <v>207.97499999999999</v>
          </cell>
          <cell r="C527">
            <v>279.57499999999999</v>
          </cell>
        </row>
        <row r="528">
          <cell r="B528">
            <v>208</v>
          </cell>
          <cell r="C528">
            <v>281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-1.1 "/>
      <sheetName val="A 2.1 PY"/>
      <sheetName val="A 2.1 CY"/>
      <sheetName val="A 2.1 EY"/>
      <sheetName val="A 2.2"/>
      <sheetName val="A 2.3"/>
      <sheetName val="Power Pur 3.1 (PY)"/>
      <sheetName val="Power Pur 3.1 (CY)"/>
      <sheetName val="Power Pur 3.1 (EY)"/>
      <sheetName val="A 3.2"/>
      <sheetName val="A 3.3 PY"/>
      <sheetName val="A 3.3 CY"/>
      <sheetName val="A 3.3 EY"/>
      <sheetName val="A 3.4"/>
      <sheetName val="A 3.5"/>
      <sheetName val="A 3.6 (PY)"/>
      <sheetName val="A 3.6 (CY)"/>
      <sheetName val="A 3.6 (EY)"/>
      <sheetName val="A 3.7"/>
      <sheetName val="A 3.8"/>
      <sheetName val="A 3.9"/>
      <sheetName val="A 3.10 "/>
      <sheetName val="A-5.1(PY)"/>
      <sheetName val="A-5.1(CY) "/>
      <sheetName val="A-5.1(EY)"/>
      <sheetName val="A-5.2(PY)"/>
      <sheetName val="A-5.2(CY)"/>
      <sheetName val="A-5.2(EY)"/>
      <sheetName val="A -5.3"/>
      <sheetName val="form 6.1 (PY) Gen"/>
      <sheetName val="form 6.1(PY)T&amp;D "/>
      <sheetName val="form 6.1 (CY) Gen"/>
      <sheetName val="form 6.1(CY) T&amp;D"/>
      <sheetName val="form 6.1 (EY) Gen "/>
      <sheetName val="form 6.1(EY) T&amp;D"/>
      <sheetName val="A 7.1"/>
      <sheetName val="A 7.2"/>
      <sheetName val="A 7.3"/>
      <sheetName val="A 7.4"/>
      <sheetName val="A 8.1"/>
      <sheetName val="A 8.2"/>
      <sheetName val="A 8.3"/>
      <sheetName val="A 8.4"/>
      <sheetName val="A 8.5"/>
      <sheetName val="A 8.6"/>
      <sheetName val="A 8.7"/>
      <sheetName val="A 8.8"/>
      <sheetName val="A 8.9"/>
      <sheetName val="A 8.10"/>
      <sheetName val="8.11 PY"/>
      <sheetName val="8.11 CY"/>
      <sheetName val="8.11 EY"/>
      <sheetName val="A-10.1"/>
      <sheetName val="A 10.2 (A)"/>
      <sheetName val="A 10.2 B"/>
      <sheetName val="A 10.2 C"/>
      <sheetName val="A 10.2 D"/>
      <sheetName val="A 10.3"/>
      <sheetName val="A 10.4"/>
      <sheetName val="Rev Calculation"/>
      <sheetName val="A 9.1"/>
      <sheetName val="A 3_7"/>
      <sheetName val="dpc cost"/>
      <sheetName val="SUMMERY"/>
      <sheetName val="form_x0000__x0000__x0000__x0000__x0000__x0000__x0000__x0000__x0000__x0000__x0000__x0000__x0000_"/>
      <sheetName val=""/>
      <sheetName val="form"/>
      <sheetName val="form?????????????"/>
      <sheetName val="form_x0000_"/>
      <sheetName val="04REL"/>
      <sheetName val="Sept "/>
      <sheetName val="7"/>
      <sheetName val="Salient1"/>
      <sheetName val="Labour charges"/>
      <sheetName val="RAJ"/>
      <sheetName val="Feb-06"/>
      <sheetName val="Inputs"/>
      <sheetName val="form_____________"/>
      <sheetName val="A-1_1_"/>
      <sheetName val="A_2_1_PY"/>
      <sheetName val="A_2_1_CY"/>
      <sheetName val="A_2_1_EY"/>
      <sheetName val="A_2_2"/>
      <sheetName val="A_2_3"/>
      <sheetName val="Power_Pur_3_1_(PY)"/>
      <sheetName val="Power_Pur_3_1_(CY)"/>
      <sheetName val="Power_Pur_3_1_(EY)"/>
      <sheetName val="A_3_2"/>
      <sheetName val="A_3_3_PY"/>
      <sheetName val="A_3_3_CY"/>
      <sheetName val="A_3_3_EY"/>
      <sheetName val="A_3_4"/>
      <sheetName val="A_3_5"/>
      <sheetName val="A_3_6_(PY)"/>
      <sheetName val="A_3_6_(CY)"/>
      <sheetName val="A_3_6_(EY)"/>
      <sheetName val="A_3_7"/>
      <sheetName val="A_3_8"/>
      <sheetName val="A_3_9"/>
      <sheetName val="A_3_10_"/>
      <sheetName val="A-5_1(PY)"/>
      <sheetName val="A-5_1(CY)_"/>
      <sheetName val="A-5_1(EY)"/>
      <sheetName val="A-5_2(PY)"/>
      <sheetName val="A-5_2(CY)"/>
      <sheetName val="A-5_2(EY)"/>
      <sheetName val="A_-5_3"/>
      <sheetName val="form_6_1_(PY)_Gen"/>
      <sheetName val="form_6_1(PY)T&amp;D_"/>
      <sheetName val="form_6_1_(CY)_Gen"/>
      <sheetName val="form_6_1(CY)_T&amp;D"/>
      <sheetName val="form_6_1_(EY)_Gen_"/>
      <sheetName val="form_6_1(EY)_T&amp;D"/>
      <sheetName val="A_7_1"/>
      <sheetName val="A_7_2"/>
      <sheetName val="A_7_3"/>
      <sheetName val="A_7_4"/>
      <sheetName val="A_8_1"/>
      <sheetName val="A_8_2"/>
      <sheetName val="A_8_3"/>
      <sheetName val="A_8_4"/>
      <sheetName val="A_8_5"/>
      <sheetName val="A_8_6"/>
      <sheetName val="A_8_7"/>
      <sheetName val="A_8_8"/>
      <sheetName val="A_8_9"/>
      <sheetName val="A_8_10"/>
      <sheetName val="8_11_PY"/>
      <sheetName val="8_11_CY"/>
      <sheetName val="8_11_EY"/>
      <sheetName val="A-10_1"/>
      <sheetName val="A_10_2_(A)"/>
      <sheetName val="A_10_2_B"/>
      <sheetName val="A_10_2_C"/>
      <sheetName val="A_10_2_D"/>
      <sheetName val="A_10_3"/>
      <sheetName val="A_10_4"/>
      <sheetName val="Rev_Calculation"/>
      <sheetName val="A_9_1"/>
      <sheetName val="form_x0000__x0000__x0000__x0000"/>
      <sheetName val="Assumptio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>
        <row r="35">
          <cell r="G35">
            <v>64254.226096970044</v>
          </cell>
          <cell r="H35">
            <v>59093.238057586968</v>
          </cell>
          <cell r="I35">
            <v>63490.540060935658</v>
          </cell>
        </row>
        <row r="44">
          <cell r="G44">
            <v>24259.407938726315</v>
          </cell>
          <cell r="H44">
            <v>16526.511773419461</v>
          </cell>
          <cell r="I44">
            <v>17654.636270525258</v>
          </cell>
        </row>
      </sheetData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ily input"/>
      <sheetName val="Daily report"/>
      <sheetName val="OCM2"/>
      <sheetName val="OCM4"/>
      <sheetName val="OCM1"/>
      <sheetName val="OCM3"/>
      <sheetName val="OCM5"/>
      <sheetName val="OCM7"/>
      <sheetName val="INDEX"/>
      <sheetName val="OCM6"/>
      <sheetName val="highlight"/>
      <sheetName val="water"/>
      <sheetName val="AWARD"/>
      <sheetName val="CE"/>
      <sheetName val="hrawd"/>
      <sheetName val="Assumptions"/>
      <sheetName val="A 3.7"/>
      <sheetName val="water_bal"/>
      <sheetName val="Daily_input"/>
      <sheetName val="Daily_report"/>
      <sheetName val="A_3_7"/>
      <sheetName val="Clause 9"/>
    </sheetNames>
    <sheetDataSet>
      <sheetData sheetId="0" refreshError="1"/>
      <sheetData sheetId="1" refreshError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 refreshError="1"/>
      <sheetData sheetId="15" refreshError="1"/>
      <sheetData sheetId="16" refreshError="1"/>
      <sheetData sheetId="17" refreshError="1"/>
      <sheetData sheetId="18"/>
      <sheetData sheetId="19"/>
      <sheetData sheetId="20"/>
      <sheetData sheetId="21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-1.1 "/>
      <sheetName val="A 2.1 PY"/>
      <sheetName val="A 2.1 CY"/>
      <sheetName val="A 2.1 EY"/>
      <sheetName val="A 2.2"/>
      <sheetName val="A 2.3"/>
      <sheetName val="Power Pur 3.1 (PY)"/>
      <sheetName val="Power Pur 3.1 (CY)"/>
      <sheetName val="Power Pur 3.1 (EY)"/>
      <sheetName val="A 3.2"/>
      <sheetName val="A 3.3 PY"/>
      <sheetName val="A 3.3 CY"/>
      <sheetName val="A 3.3 EY"/>
      <sheetName val="A 3.4"/>
      <sheetName val="A 3.5"/>
      <sheetName val="A 3.6 (PY)"/>
      <sheetName val="A 3.6 (CY)"/>
      <sheetName val="A 3.6 (EY)"/>
      <sheetName val="A 3.7"/>
      <sheetName val="A 3.8"/>
      <sheetName val="A 3.9"/>
      <sheetName val="A 3.10 "/>
      <sheetName val="A-5.1(PY)"/>
      <sheetName val="A-5.1(CY) "/>
      <sheetName val="A-5.1(EY)"/>
      <sheetName val="A-5.2(PY)"/>
      <sheetName val="A-5.2(CY)"/>
      <sheetName val="A-5.2(EY)"/>
      <sheetName val="A -5.3"/>
      <sheetName val="form 6.1 (PY) Gen"/>
      <sheetName val="form 6.1(PY)T&amp;D "/>
      <sheetName val="form 6.1 (CY) Gen"/>
      <sheetName val="form 6.1(CY) T&amp;D"/>
      <sheetName val="form 6.1 (EY) Gen "/>
      <sheetName val="form 6.1(EY) T&amp;D"/>
      <sheetName val="A 7.1"/>
      <sheetName val="A 7.2"/>
      <sheetName val="A 7.3"/>
      <sheetName val="A 7.4"/>
      <sheetName val="A 8.1"/>
      <sheetName val="A 8.2"/>
      <sheetName val="A 8.3"/>
      <sheetName val="A 8.4"/>
      <sheetName val="A 8.5"/>
      <sheetName val="A 8.6"/>
      <sheetName val="A 8.7"/>
      <sheetName val="A 8.8"/>
      <sheetName val="A 8.9"/>
      <sheetName val="A 8.10"/>
      <sheetName val="8.11 PY"/>
      <sheetName val="8.11 CY"/>
      <sheetName val="8.11 EY"/>
      <sheetName val="A-10.1"/>
      <sheetName val="A 10.2 (A)"/>
      <sheetName val="A 10.2 B"/>
      <sheetName val="A 10.2 C"/>
      <sheetName val="A 10.2 D"/>
      <sheetName val="A 10.3"/>
      <sheetName val="A 10.4"/>
      <sheetName val="Rev Calculation"/>
      <sheetName val="A 9.1"/>
      <sheetName val="A 3_7"/>
      <sheetName val="A-1_1_"/>
      <sheetName val="A_2_1_PY"/>
      <sheetName val="A_2_1_CY"/>
      <sheetName val="A_2_1_EY"/>
      <sheetName val="A_2_2"/>
      <sheetName val="A_2_3"/>
      <sheetName val="Power_Pur_3_1_(PY)"/>
      <sheetName val="Power_Pur_3_1_(CY)"/>
      <sheetName val="Power_Pur_3_1_(EY)"/>
      <sheetName val="A_3_2"/>
      <sheetName val="A_3_3_PY"/>
      <sheetName val="A_3_3_CY"/>
      <sheetName val="A_3_3_EY"/>
      <sheetName val="A_3_4"/>
      <sheetName val="A_3_5"/>
      <sheetName val="A_3_6_(PY)"/>
      <sheetName val="A_3_6_(CY)"/>
      <sheetName val="A_3_6_(EY)"/>
      <sheetName val="A_3_7"/>
      <sheetName val="A_3_8"/>
      <sheetName val="A_3_9"/>
      <sheetName val="A_3_10_"/>
      <sheetName val="A-5_1(PY)"/>
      <sheetName val="A-5_1(CY)_"/>
      <sheetName val="A-5_1(EY)"/>
      <sheetName val="A-5_2(PY)"/>
      <sheetName val="A-5_2(CY)"/>
      <sheetName val="A-5_2(EY)"/>
      <sheetName val="A_-5_3"/>
      <sheetName val="form_6_1_(PY)_Gen"/>
      <sheetName val="form_6_1(PY)T&amp;D_"/>
      <sheetName val="form_6_1_(CY)_Gen"/>
      <sheetName val="form_6_1(CY)_T&amp;D"/>
      <sheetName val="form_6_1_(EY)_Gen_"/>
      <sheetName val="form_6_1(EY)_T&amp;D"/>
      <sheetName val="A_7_1"/>
      <sheetName val="A_7_2"/>
      <sheetName val="A_7_3"/>
      <sheetName val="A_7_4"/>
      <sheetName val="A_8_1"/>
      <sheetName val="A_8_2"/>
      <sheetName val="A_8_3"/>
      <sheetName val="A_8_4"/>
      <sheetName val="A_8_5"/>
      <sheetName val="A_8_6"/>
      <sheetName val="A_8_7"/>
      <sheetName val="A_8_8"/>
      <sheetName val="A_8_9"/>
      <sheetName val="A_8_10"/>
      <sheetName val="8_11_PY"/>
      <sheetName val="8_11_CY"/>
      <sheetName val="8_11_EY"/>
      <sheetName val="A-10_1"/>
      <sheetName val="A_10_2_(A)"/>
      <sheetName val="A_10_2_B"/>
      <sheetName val="A_10_2_C"/>
      <sheetName val="A_10_2_D"/>
      <sheetName val="A_10_3"/>
      <sheetName val="A_10_4"/>
      <sheetName val="Rev_Calculation"/>
      <sheetName val="A_9_1"/>
      <sheetName val="Loan Position"/>
      <sheetName val="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>
        <row r="35">
          <cell r="I35">
            <v>63490.540060935658</v>
          </cell>
        </row>
        <row r="44">
          <cell r="I44">
            <v>17654.636270525258</v>
          </cell>
        </row>
      </sheetData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LY -99-00"/>
      <sheetName val="Hydro Data"/>
      <sheetName val="HLY0001"/>
      <sheetName val="SUMMERY"/>
      <sheetName val="mnthly-chrt"/>
      <sheetName val="purchase"/>
      <sheetName val="dpc cost"/>
      <sheetName val="Plant Availability"/>
      <sheetName val="MOD-PROJ"/>
      <sheetName val="Apr-99"/>
      <sheetName val="May-99"/>
      <sheetName val="Jun-99"/>
      <sheetName val="July-99"/>
      <sheetName val="Aug-99"/>
      <sheetName val="Sept-99"/>
      <sheetName val="Oct-99"/>
      <sheetName val="Nov-99"/>
      <sheetName val="Dec-99"/>
      <sheetName val="Jan-00"/>
      <sheetName val="Feb-00"/>
      <sheetName val="Mar-00"/>
      <sheetName val="A 3.7"/>
      <sheetName val="HLY_-99-00"/>
      <sheetName val="Hydro_Data"/>
      <sheetName val="dpc_cost"/>
      <sheetName val="Plant_Availability"/>
    </sheetNames>
    <sheetDataSet>
      <sheetData sheetId="0" refreshError="1"/>
      <sheetData sheetId="1" refreshError="1"/>
      <sheetData sheetId="2" refreshError="1"/>
      <sheetData sheetId="3" refreshError="1">
        <row r="1">
          <cell r="P1">
            <v>0.72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F2.6 (Bhu)"/>
      <sheetName val="F1(Bhu)"/>
      <sheetName val="F2.1(Bhu)"/>
      <sheetName val="F2.2(Bhu)"/>
      <sheetName val="F2.3(Bhu)"/>
      <sheetName val="F3(Bhu)"/>
      <sheetName val="F3.1(Bhu)"/>
      <sheetName val="F3.2(Bhu)"/>
      <sheetName val="F3.3(Bhu)"/>
      <sheetName val="F4(Bhu)"/>
      <sheetName val="F5(Bhu)"/>
      <sheetName val="F5.1(Bhu)"/>
      <sheetName val="F5.2(Bhu)"/>
      <sheetName val="F5.3(Bhu)"/>
      <sheetName val="F5.4(Bhu)"/>
      <sheetName val="F6(Bhu)"/>
      <sheetName val="F11(Bhu)"/>
      <sheetName val="F12(Bhu)"/>
      <sheetName val="SUMMERY"/>
    </sheetNames>
    <sheetDataSet>
      <sheetData sheetId="0" refreshError="1">
        <row r="2">
          <cell r="D2" t="str">
            <v>MAHARASHTRA STATE POWER GENERATION COMPANY LIMITED (MSPGCL)</v>
          </cell>
          <cell r="AT2" t="str">
            <v>MAHARASHTRA STATE POWER GENERATION COMPANY LIMITED (MSPGCL)</v>
          </cell>
        </row>
        <row r="3">
          <cell r="C3" t="str">
            <v>Annual Review and Revenue Requirement Application- Generation</v>
          </cell>
          <cell r="Z3" t="str">
            <v>Annual Review and Revenue Requirement Application- Generation</v>
          </cell>
          <cell r="AS3" t="str">
            <v>Annual Review and Revenue Requirement Application- Generation</v>
          </cell>
        </row>
        <row r="4">
          <cell r="C4" t="str">
            <v>Form 2.6: Planned &amp; Forced Outages</v>
          </cell>
          <cell r="Z4" t="str">
            <v>Form 2.6: Planned &amp; Forced Outages</v>
          </cell>
          <cell r="AS4" t="str">
            <v>Form 2.6: Planned &amp; Forced Outages</v>
          </cell>
        </row>
        <row r="5">
          <cell r="C5" t="str">
            <v>BHUSAWAL THERMAL POWER STATION</v>
          </cell>
          <cell r="Z5" t="str">
            <v>Bhusawal TPS Unit No 2  210  MW set.</v>
          </cell>
          <cell r="AS5" t="str">
            <v>Bhusawal TPS Unit No 3 : 210 MW set.</v>
          </cell>
        </row>
        <row r="7">
          <cell r="B7" t="str">
            <v>S.No.</v>
          </cell>
          <cell r="C7" t="str">
            <v>Particulars</v>
          </cell>
          <cell r="D7" t="str">
            <v xml:space="preserve">           2006 - 07</v>
          </cell>
          <cell r="E7" t="str">
            <v xml:space="preserve">  2007 - 08</v>
          </cell>
          <cell r="J7" t="str">
            <v xml:space="preserve"> 2008 - 09</v>
          </cell>
          <cell r="Y7" t="str">
            <v>S.No.</v>
          </cell>
          <cell r="Z7" t="str">
            <v>Particulars</v>
          </cell>
          <cell r="AA7" t="str">
            <v>2006-07</v>
          </cell>
          <cell r="AB7" t="str">
            <v>2007-08</v>
          </cell>
          <cell r="AE7" t="str">
            <v>2008-09</v>
          </cell>
          <cell r="AR7" t="str">
            <v>S.No.</v>
          </cell>
          <cell r="AS7" t="str">
            <v>Particulars</v>
          </cell>
          <cell r="AT7" t="str">
            <v>2006-07</v>
          </cell>
          <cell r="AU7" t="str">
            <v>2007-08</v>
          </cell>
          <cell r="AX7" t="str">
            <v>2008-09</v>
          </cell>
        </row>
        <row r="8">
          <cell r="D8" t="str">
            <v>April-March      (Audited / Actuals)</v>
          </cell>
          <cell r="E8" t="str">
            <v>Apr-Sep             (Actual)</v>
          </cell>
          <cell r="F8" t="str">
            <v>Oct-Mar          (Estimated)</v>
          </cell>
          <cell r="G8" t="str">
            <v>April - March (Estimated)</v>
          </cell>
          <cell r="H8" t="str">
            <v>Order</v>
          </cell>
          <cell r="I8" t="str">
            <v>Difference</v>
          </cell>
          <cell r="J8" t="str">
            <v>Revised Estimate</v>
          </cell>
          <cell r="AA8" t="str">
            <v>(Actuals/Audited)</v>
          </cell>
          <cell r="AB8" t="str">
            <v>Apr-Sep(Actual)</v>
          </cell>
          <cell r="AC8" t="str">
            <v>Oct-Mar (Estimated)</v>
          </cell>
          <cell r="AD8" t="str">
            <v>April - March</v>
          </cell>
          <cell r="AE8" t="str">
            <v>Revised Estimates</v>
          </cell>
          <cell r="AT8" t="str">
            <v>(Actuals/Audited)</v>
          </cell>
          <cell r="AU8" t="str">
            <v>Apr-Sep(Actual)</v>
          </cell>
          <cell r="AV8" t="str">
            <v>Oct-Mar (Estimated)</v>
          </cell>
          <cell r="AW8" t="str">
            <v>April - March</v>
          </cell>
          <cell r="AX8" t="str">
            <v>Revised Estimates</v>
          </cell>
        </row>
        <row r="9">
          <cell r="D9" t="str">
            <v>(a)</v>
          </cell>
          <cell r="E9" t="str">
            <v>(b)</v>
          </cell>
          <cell r="F9" t="str">
            <v xml:space="preserve">(c) </v>
          </cell>
          <cell r="G9" t="str">
            <v>(d) = (b) + (c)</v>
          </cell>
          <cell r="H9" t="str">
            <v>(e)</v>
          </cell>
          <cell r="I9" t="str">
            <v>(f) = (d) - (e)</v>
          </cell>
          <cell r="J9" t="str">
            <v>(g)</v>
          </cell>
        </row>
        <row r="11">
          <cell r="B11" t="str">
            <v>A.</v>
          </cell>
          <cell r="C11" t="str">
            <v>Planned Outages for each Unit of Station</v>
          </cell>
          <cell r="Y11" t="str">
            <v>A.</v>
          </cell>
          <cell r="Z11" t="str">
            <v>Planned Outages for each Unit of Station</v>
          </cell>
          <cell r="AR11" t="str">
            <v>A.</v>
          </cell>
          <cell r="AS11" t="str">
            <v>Planned Outages for each Unit of Station</v>
          </cell>
        </row>
        <row r="12">
          <cell r="C12" t="str">
            <v>No of days of outage</v>
          </cell>
          <cell r="D12">
            <v>79.385000000000005</v>
          </cell>
          <cell r="E12">
            <v>0.5083333333333333</v>
          </cell>
          <cell r="F12">
            <v>22.5</v>
          </cell>
          <cell r="G12">
            <v>23.008333333333333</v>
          </cell>
          <cell r="J12">
            <v>25</v>
          </cell>
          <cell r="Z12" t="str">
            <v>No of days of outage</v>
          </cell>
          <cell r="AA12">
            <v>24.518750000000001</v>
          </cell>
          <cell r="AB12">
            <v>6.3825000000000003</v>
          </cell>
          <cell r="AC12">
            <v>25</v>
          </cell>
          <cell r="AE12">
            <v>38.6</v>
          </cell>
          <cell r="AS12" t="str">
            <v>No of days of outage</v>
          </cell>
          <cell r="AT12">
            <v>28.09375</v>
          </cell>
          <cell r="AU12">
            <v>6.5045833333333336</v>
          </cell>
          <cell r="AV12">
            <v>25</v>
          </cell>
          <cell r="AW12">
            <v>31.504583333333333</v>
          </cell>
          <cell r="AX12">
            <v>38.6</v>
          </cell>
        </row>
        <row r="13">
          <cell r="C13" t="str">
            <v>Period of Outage</v>
          </cell>
          <cell r="J13" t="str">
            <v>25 days AOH Blr-1 from 16.01.09 to 09.02.09, Blr-II from 22.10.08 to 15.11.08</v>
          </cell>
          <cell r="Z13" t="str">
            <v>Period of Outage</v>
          </cell>
          <cell r="AA13" t="str">
            <v>Detailed period in enlisted in Red Bold Font</v>
          </cell>
          <cell r="AB13" t="str">
            <v xml:space="preserve">Detailed period in enlisted in Red Bold Font </v>
          </cell>
          <cell r="AC13" t="str">
            <v>AOH from 1.12.07 to 25.12.07 for 25 days</v>
          </cell>
          <cell r="AE13" t="str">
            <v>75 days for COH DCS works. From : 26.12.08 to 10.03.09</v>
          </cell>
          <cell r="AS13" t="str">
            <v>Period of Outage</v>
          </cell>
          <cell r="AT13" t="str">
            <v>Detailed period in enlisted in Red Bold Font</v>
          </cell>
          <cell r="AU13" t="str">
            <v>Detailed period in enlisted Red Bold Font</v>
          </cell>
          <cell r="AV13" t="str">
            <v>AOH from 1.02.08 to 25.02.08 for 25 days</v>
          </cell>
          <cell r="AX13" t="str">
            <v xml:space="preserve">25 days for AOH </v>
          </cell>
        </row>
        <row r="14">
          <cell r="C14" t="str">
            <v>Reasons for Outage</v>
          </cell>
          <cell r="D14" t="str">
            <v xml:space="preserve">capital Overhaul for replacemenyt of all Condenser tubes </v>
          </cell>
          <cell r="E14" t="str">
            <v>Details of each Planned outage  is enlisted.in Red Bold Font</v>
          </cell>
          <cell r="F14" t="str">
            <v>AOH of Boiler No II from 26 Sep07 to 20 Oct-07,Blr No II from 1 Nov07 to 25 Nov07.(25 days each)</v>
          </cell>
          <cell r="J14" t="str">
            <v>To carry out AOH of boiler  as validity expires.</v>
          </cell>
          <cell r="Z14" t="str">
            <v>Reasons for Outage</v>
          </cell>
          <cell r="AA14" t="str">
            <v>Details of each Planned outage  is enlisted.in Red Bold Font</v>
          </cell>
          <cell r="AB14" t="str">
            <v>Details of each Planned outage  is enlisted.in Red Bold Font</v>
          </cell>
          <cell r="AC14" t="str">
            <v>To carry out AOH as per schedule. Also Boiler validity expires.</v>
          </cell>
          <cell r="AE14" t="str">
            <v>For DCS &amp; TA set O/H works.</v>
          </cell>
          <cell r="AS14" t="str">
            <v>Reasons for Outage</v>
          </cell>
          <cell r="AT14" t="str">
            <v>Details of each Planned outage  is enlisted.in Red Bold Font</v>
          </cell>
          <cell r="AU14" t="str">
            <v>Details of each Planned outage  is enlisted.in Red Bold Font</v>
          </cell>
          <cell r="AV14" t="str">
            <v>To carry out AOH as per schedule. Also Boiler validity expires.</v>
          </cell>
        </row>
        <row r="16">
          <cell r="B16" t="str">
            <v>B.</v>
          </cell>
          <cell r="C16" t="str">
            <v>Forced Outages for each Unit of Station</v>
          </cell>
          <cell r="Y16" t="str">
            <v>B.</v>
          </cell>
          <cell r="Z16" t="str">
            <v>Forced Outages for each Unit of Station</v>
          </cell>
          <cell r="AR16" t="str">
            <v>B.</v>
          </cell>
          <cell r="AS16" t="str">
            <v>Forced Outages for each Unit of Station</v>
          </cell>
        </row>
        <row r="17">
          <cell r="C17" t="str">
            <v>No of days of outage</v>
          </cell>
          <cell r="D17">
            <v>30.21875</v>
          </cell>
          <cell r="E17">
            <v>9.4733333333333345</v>
          </cell>
          <cell r="F17">
            <v>7.2225000000000001</v>
          </cell>
          <cell r="J17">
            <v>13.6</v>
          </cell>
          <cell r="Z17" t="str">
            <v>No of days of outage</v>
          </cell>
          <cell r="AA17">
            <v>21.855833333333333</v>
          </cell>
          <cell r="AB17">
            <v>19.375833333333333</v>
          </cell>
          <cell r="AC17">
            <v>6.32</v>
          </cell>
          <cell r="AE17">
            <v>12.8</v>
          </cell>
          <cell r="AS17" t="str">
            <v>No of days of outage</v>
          </cell>
          <cell r="AT17">
            <v>22.266666666666666</v>
          </cell>
          <cell r="AU17">
            <v>2.6383333333333332</v>
          </cell>
          <cell r="AV17">
            <v>24.904999999999998</v>
          </cell>
          <cell r="AW17">
            <v>24.904999999999998</v>
          </cell>
        </row>
        <row r="18">
          <cell r="C18" t="str">
            <v>Period of Outage</v>
          </cell>
          <cell r="E18" t="str">
            <v>Details of Forced outages is enlisted.</v>
          </cell>
          <cell r="J18" t="str">
            <v>As per the forced outages.</v>
          </cell>
          <cell r="Z18" t="str">
            <v>Period of Outage</v>
          </cell>
          <cell r="AA18" t="str">
            <v>Detail period of each forced outage  is enlisted.</v>
          </cell>
          <cell r="AB18" t="str">
            <v>Detail period of each forced outage  is enlisted.</v>
          </cell>
          <cell r="AC18" t="str">
            <v>As per the forced outages (if any)</v>
          </cell>
          <cell r="AS18" t="str">
            <v>Period of Outage</v>
          </cell>
          <cell r="AT18" t="str">
            <v>Detail period of each forced outage  is enlisted.</v>
          </cell>
          <cell r="AU18" t="str">
            <v>Detail period of each forced outage  is enlisted.</v>
          </cell>
        </row>
        <row r="19">
          <cell r="C19" t="str">
            <v xml:space="preserve">Reasons for Outage </v>
          </cell>
          <cell r="F19" t="str">
            <v>Forced outages due to Ageing of the plant.</v>
          </cell>
          <cell r="J19" t="str">
            <v>Forced outages due to Ageing of the plant.</v>
          </cell>
          <cell r="Z19" t="str">
            <v xml:space="preserve">Reasons for Outage </v>
          </cell>
          <cell r="AA19" t="str">
            <v>Details of each forced outage  is enlisted.</v>
          </cell>
          <cell r="AB19" t="str">
            <v>Details of each forced outage  is enlisted.</v>
          </cell>
          <cell r="AC19" t="str">
            <v>Forced outages due to Ageing of the plant.</v>
          </cell>
          <cell r="AE19" t="str">
            <v>Forced outages due to Ageing of the plant.</v>
          </cell>
          <cell r="AS19" t="str">
            <v xml:space="preserve">Reasons for Outage </v>
          </cell>
          <cell r="AT19" t="str">
            <v>Details of each forced outage  is enlisted.</v>
          </cell>
          <cell r="AU19" t="str">
            <v>Details of each forced outage  is enlisted.</v>
          </cell>
          <cell r="AV19" t="str">
            <v>Forced outages due to Ageing of the plant.</v>
          </cell>
          <cell r="AX19" t="str">
            <v>Forced outages due to Ageing of the plant.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ily input"/>
      <sheetName val="Daily report"/>
      <sheetName val="OCM2"/>
      <sheetName val="OCM4"/>
      <sheetName val="OCM1"/>
      <sheetName val="OCM3"/>
      <sheetName val="OCM5"/>
      <sheetName val="OCM7"/>
      <sheetName val="INDEX"/>
      <sheetName val="OCM6"/>
      <sheetName val="highlight"/>
      <sheetName val="water"/>
      <sheetName val="AWARD"/>
      <sheetName val="CE"/>
      <sheetName val="hrawd"/>
      <sheetName val="04REL"/>
      <sheetName val="Daily_input"/>
      <sheetName val="Daily_report"/>
    </sheetNames>
    <sheetDataSet>
      <sheetData sheetId="0" refreshError="1"/>
      <sheetData sheetId="1" refreshError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 refreshError="1"/>
      <sheetData sheetId="15" refreshError="1"/>
      <sheetData sheetId="16"/>
      <sheetData sheetId="17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FACI"/>
      <sheetName val="FAC-II"/>
      <sheetName val="Sheet2"/>
      <sheetName val="WCL ULE "/>
      <sheetName val="Corrected wcl"/>
      <sheetName val="CIMFR WCL ULE"/>
      <sheetName val="WCL LE CIMFR"/>
      <sheetName val="WTD"/>
      <sheetName val="Format 06ULE CIMFR"/>
      <sheetName val="Grd slpg ULE  MONTHLY"/>
      <sheetName val="Format 06 LE"/>
      <sheetName val="comp. NTPS &amp; CIMFR ULE &amp; LE"/>
      <sheetName val="poor coal"/>
      <sheetName val="Sheet1"/>
    </sheetNames>
    <sheetDataSet>
      <sheetData sheetId="0"/>
      <sheetData sheetId="1"/>
      <sheetData sheetId="2"/>
      <sheetData sheetId="3">
        <row r="8">
          <cell r="B8">
            <v>1</v>
          </cell>
          <cell r="C8" t="str">
            <v>Dumri</v>
          </cell>
          <cell r="D8" t="str">
            <v>3700-4000</v>
          </cell>
          <cell r="E8" t="str">
            <v>G12</v>
          </cell>
          <cell r="F8">
            <v>162002060</v>
          </cell>
          <cell r="G8" t="str">
            <v>28.04.2023</v>
          </cell>
          <cell r="I8">
            <v>3269.17</v>
          </cell>
          <cell r="J8">
            <v>3931</v>
          </cell>
        </row>
        <row r="9">
          <cell r="C9" t="str">
            <v>Singori</v>
          </cell>
          <cell r="D9" t="str">
            <v>4001-4300</v>
          </cell>
          <cell r="E9" t="str">
            <v>G11</v>
          </cell>
          <cell r="F9">
            <v>162002060</v>
          </cell>
          <cell r="G9" t="str">
            <v>28.04.2023</v>
          </cell>
          <cell r="I9">
            <v>691.94</v>
          </cell>
        </row>
        <row r="10">
          <cell r="B10">
            <v>2</v>
          </cell>
          <cell r="C10" t="str">
            <v xml:space="preserve">Umrer </v>
          </cell>
          <cell r="D10" t="str">
            <v>4600-4900</v>
          </cell>
          <cell r="E10" t="str">
            <v>G9</v>
          </cell>
          <cell r="F10">
            <v>161009570</v>
          </cell>
          <cell r="G10" t="str">
            <v>29.04.2023</v>
          </cell>
          <cell r="I10">
            <v>2086.2399999999998</v>
          </cell>
          <cell r="J10">
            <v>2075.69</v>
          </cell>
        </row>
        <row r="11">
          <cell r="C11" t="str">
            <v xml:space="preserve">Gokul </v>
          </cell>
          <cell r="D11" t="str">
            <v>4001-4300</v>
          </cell>
          <cell r="E11" t="str">
            <v>G11</v>
          </cell>
          <cell r="F11">
            <v>161009570</v>
          </cell>
          <cell r="G11" t="str">
            <v>29.04.2023</v>
          </cell>
          <cell r="I11">
            <v>1947.16</v>
          </cell>
          <cell r="J11">
            <v>1937.31</v>
          </cell>
        </row>
        <row r="12">
          <cell r="B12">
            <v>3</v>
          </cell>
          <cell r="C12" t="str">
            <v>Wani</v>
          </cell>
          <cell r="D12" t="str">
            <v>4001-4300</v>
          </cell>
          <cell r="E12" t="str">
            <v>G11</v>
          </cell>
          <cell r="F12">
            <v>161004377</v>
          </cell>
          <cell r="G12" t="str">
            <v>29.04.2023</v>
          </cell>
          <cell r="I12">
            <v>4068.94</v>
          </cell>
          <cell r="J12">
            <v>4042</v>
          </cell>
        </row>
        <row r="13">
          <cell r="B13">
            <v>4</v>
          </cell>
          <cell r="C13" t="str">
            <v>HLC NI</v>
          </cell>
          <cell r="D13" t="str">
            <v>4001-4300</v>
          </cell>
          <cell r="E13" t="str">
            <v>G11</v>
          </cell>
          <cell r="F13" t="str">
            <v>151000011/151000143</v>
          </cell>
          <cell r="G13" t="str">
            <v>30.04.2023</v>
          </cell>
          <cell r="I13">
            <v>894.2</v>
          </cell>
          <cell r="J13">
            <v>3967</v>
          </cell>
        </row>
        <row r="14">
          <cell r="C14" t="str">
            <v>HLOC</v>
          </cell>
          <cell r="D14" t="str">
            <v>4001-4300</v>
          </cell>
          <cell r="E14" t="str">
            <v>G11</v>
          </cell>
          <cell r="F14" t="str">
            <v>151000011/151000143</v>
          </cell>
          <cell r="G14" t="str">
            <v>30.04.2023</v>
          </cell>
          <cell r="I14">
            <v>3104</v>
          </cell>
        </row>
        <row r="15">
          <cell r="B15">
            <v>5</v>
          </cell>
          <cell r="C15" t="str">
            <v>Dumri</v>
          </cell>
          <cell r="D15" t="str">
            <v>3700-4000</v>
          </cell>
          <cell r="E15" t="str">
            <v>G12</v>
          </cell>
          <cell r="F15">
            <v>162002063</v>
          </cell>
          <cell r="G15" t="str">
            <v>30.04.2023</v>
          </cell>
          <cell r="I15">
            <v>3189.06</v>
          </cell>
          <cell r="J15">
            <v>3164.24</v>
          </cell>
        </row>
        <row r="16">
          <cell r="C16" t="str">
            <v>Singori</v>
          </cell>
          <cell r="D16" t="str">
            <v>4001-4300</v>
          </cell>
          <cell r="E16" t="str">
            <v>G11</v>
          </cell>
          <cell r="F16">
            <v>162002063</v>
          </cell>
          <cell r="G16" t="str">
            <v>30.04.2023</v>
          </cell>
          <cell r="I16">
            <v>650.83000000000004</v>
          </cell>
          <cell r="J16">
            <v>645.76</v>
          </cell>
        </row>
        <row r="17">
          <cell r="B17">
            <v>6</v>
          </cell>
          <cell r="C17" t="str">
            <v>New pp</v>
          </cell>
          <cell r="D17" t="str">
            <v>4001-4300</v>
          </cell>
          <cell r="E17" t="str">
            <v>G11</v>
          </cell>
          <cell r="F17">
            <v>162000159</v>
          </cell>
          <cell r="G17" t="str">
            <v>30.04.2023</v>
          </cell>
          <cell r="I17">
            <v>4086.2</v>
          </cell>
          <cell r="J17">
            <v>4064</v>
          </cell>
        </row>
        <row r="18">
          <cell r="B18">
            <v>7</v>
          </cell>
          <cell r="C18" t="str">
            <v>MKD-I</v>
          </cell>
          <cell r="D18" t="str">
            <v>4001-4300</v>
          </cell>
          <cell r="E18" t="str">
            <v>G11</v>
          </cell>
          <cell r="F18">
            <v>161009574</v>
          </cell>
          <cell r="G18" t="str">
            <v>01.05.2023</v>
          </cell>
          <cell r="I18">
            <v>1288.8599999999999</v>
          </cell>
          <cell r="J18">
            <v>1281.05</v>
          </cell>
        </row>
        <row r="19">
          <cell r="C19" t="str">
            <v>MKD-III</v>
          </cell>
          <cell r="D19" t="str">
            <v>4001-4300</v>
          </cell>
          <cell r="E19" t="str">
            <v>G11</v>
          </cell>
          <cell r="F19">
            <v>161009574</v>
          </cell>
          <cell r="G19" t="str">
            <v>01.05.2023</v>
          </cell>
          <cell r="I19">
            <v>2713.4</v>
          </cell>
          <cell r="J19">
            <v>2696.95</v>
          </cell>
        </row>
        <row r="20">
          <cell r="B20">
            <v>8</v>
          </cell>
          <cell r="C20" t="str">
            <v>Dumri</v>
          </cell>
          <cell r="D20" t="str">
            <v>3700-4000</v>
          </cell>
          <cell r="E20" t="str">
            <v>G12</v>
          </cell>
          <cell r="F20">
            <v>162002066</v>
          </cell>
          <cell r="G20" t="str">
            <v>01.05.2023</v>
          </cell>
          <cell r="I20">
            <v>4004.5</v>
          </cell>
          <cell r="J20">
            <v>3977</v>
          </cell>
        </row>
        <row r="21">
          <cell r="B21">
            <v>9</v>
          </cell>
          <cell r="C21" t="str">
            <v>Dumri</v>
          </cell>
          <cell r="D21" t="str">
            <v>3700-4000</v>
          </cell>
          <cell r="E21" t="str">
            <v>G12</v>
          </cell>
          <cell r="F21">
            <v>162002069</v>
          </cell>
          <cell r="G21" t="str">
            <v>01.05.2023</v>
          </cell>
          <cell r="I21">
            <v>3953.57</v>
          </cell>
          <cell r="J21">
            <v>3927</v>
          </cell>
        </row>
        <row r="22">
          <cell r="B22">
            <v>10</v>
          </cell>
          <cell r="C22" t="str">
            <v>New pp</v>
          </cell>
          <cell r="D22" t="str">
            <v>4001-4300</v>
          </cell>
          <cell r="E22" t="str">
            <v>G11</v>
          </cell>
          <cell r="F22">
            <v>162000162</v>
          </cell>
          <cell r="G22" t="str">
            <v>02.05.2023</v>
          </cell>
          <cell r="I22">
            <v>3997.06</v>
          </cell>
          <cell r="J22">
            <v>3969</v>
          </cell>
        </row>
        <row r="23">
          <cell r="B23">
            <v>11</v>
          </cell>
          <cell r="C23" t="str">
            <v>New pp</v>
          </cell>
          <cell r="D23" t="str">
            <v>4001-4300</v>
          </cell>
          <cell r="E23" t="str">
            <v>G11</v>
          </cell>
          <cell r="F23">
            <v>162000161</v>
          </cell>
          <cell r="G23" t="str">
            <v>02.05.2023</v>
          </cell>
          <cell r="I23">
            <v>3933.04</v>
          </cell>
          <cell r="J23">
            <v>3903</v>
          </cell>
        </row>
        <row r="24">
          <cell r="B24">
            <v>12</v>
          </cell>
          <cell r="C24" t="str">
            <v>MKD-I</v>
          </cell>
          <cell r="D24" t="str">
            <v>4001-4300</v>
          </cell>
          <cell r="E24" t="str">
            <v>G11</v>
          </cell>
          <cell r="F24">
            <v>151000363</v>
          </cell>
          <cell r="G24" t="str">
            <v>03.05.2023</v>
          </cell>
          <cell r="I24">
            <v>1265.46</v>
          </cell>
          <cell r="J24">
            <v>1261</v>
          </cell>
        </row>
        <row r="25">
          <cell r="C25" t="str">
            <v>MKD-III</v>
          </cell>
          <cell r="D25" t="str">
            <v>4001-4300</v>
          </cell>
          <cell r="E25" t="str">
            <v>G11</v>
          </cell>
          <cell r="F25">
            <v>151000363</v>
          </cell>
          <cell r="G25" t="str">
            <v>03.05.2023</v>
          </cell>
          <cell r="I25">
            <v>2664.16</v>
          </cell>
          <cell r="J25">
            <v>2644</v>
          </cell>
        </row>
        <row r="26">
          <cell r="B26">
            <v>13</v>
          </cell>
          <cell r="C26" t="str">
            <v>MKD-I</v>
          </cell>
          <cell r="D26" t="str">
            <v>4001-4300</v>
          </cell>
          <cell r="E26" t="str">
            <v>G11</v>
          </cell>
          <cell r="F26">
            <v>161009579</v>
          </cell>
          <cell r="G26" t="str">
            <v>04.05.2023</v>
          </cell>
          <cell r="I26">
            <v>1242.3399999999999</v>
          </cell>
          <cell r="J26">
            <v>1234.03</v>
          </cell>
        </row>
        <row r="27">
          <cell r="C27" t="str">
            <v>MKD-III</v>
          </cell>
          <cell r="D27" t="str">
            <v>4001-4300</v>
          </cell>
          <cell r="E27" t="str">
            <v>G11</v>
          </cell>
          <cell r="F27">
            <v>161009579</v>
          </cell>
          <cell r="G27" t="str">
            <v>04.05.2023</v>
          </cell>
          <cell r="I27">
            <v>2615.38</v>
          </cell>
          <cell r="J27">
            <v>2597.9699999999998</v>
          </cell>
        </row>
        <row r="28">
          <cell r="B28">
            <v>14</v>
          </cell>
          <cell r="C28" t="str">
            <v>Dumri</v>
          </cell>
          <cell r="D28" t="str">
            <v>3700-4000</v>
          </cell>
          <cell r="E28" t="str">
            <v>G12</v>
          </cell>
          <cell r="F28">
            <v>162002071</v>
          </cell>
          <cell r="G28" t="str">
            <v>04.05.2023</v>
          </cell>
          <cell r="I28">
            <v>4086.4</v>
          </cell>
          <cell r="J28">
            <v>4055</v>
          </cell>
        </row>
        <row r="29">
          <cell r="B29">
            <v>15</v>
          </cell>
          <cell r="C29" t="str">
            <v>Dumri</v>
          </cell>
          <cell r="D29" t="str">
            <v>3700-4000</v>
          </cell>
          <cell r="E29" t="str">
            <v>G12</v>
          </cell>
          <cell r="F29">
            <v>162002073</v>
          </cell>
          <cell r="G29" t="str">
            <v>05.05.2023</v>
          </cell>
          <cell r="I29">
            <v>3961.18</v>
          </cell>
          <cell r="J29">
            <v>3933</v>
          </cell>
        </row>
        <row r="30">
          <cell r="B30">
            <v>16</v>
          </cell>
          <cell r="C30" t="str">
            <v>Dumri</v>
          </cell>
          <cell r="D30" t="str">
            <v>3700-4000</v>
          </cell>
          <cell r="E30" t="str">
            <v>G12</v>
          </cell>
          <cell r="F30">
            <v>162002075</v>
          </cell>
          <cell r="G30" t="str">
            <v>05.05.2023</v>
          </cell>
          <cell r="I30">
            <v>3995.53</v>
          </cell>
          <cell r="J30">
            <v>3965</v>
          </cell>
        </row>
        <row r="31">
          <cell r="B31">
            <v>17</v>
          </cell>
          <cell r="C31" t="str">
            <v xml:space="preserve">Umrer </v>
          </cell>
          <cell r="D31" t="str">
            <v>4600-4900</v>
          </cell>
          <cell r="E31" t="str">
            <v>G9</v>
          </cell>
          <cell r="F31">
            <v>161009581</v>
          </cell>
          <cell r="G31" t="str">
            <v>06.05.2023</v>
          </cell>
          <cell r="I31">
            <v>2850.19</v>
          </cell>
          <cell r="J31">
            <v>2831.15</v>
          </cell>
        </row>
        <row r="32">
          <cell r="C32" t="str">
            <v xml:space="preserve">Gokul </v>
          </cell>
          <cell r="D32" t="str">
            <v>4001-4300</v>
          </cell>
          <cell r="E32" t="str">
            <v>G11</v>
          </cell>
          <cell r="F32">
            <v>161009581</v>
          </cell>
          <cell r="G32" t="str">
            <v>06.05.2023</v>
          </cell>
          <cell r="I32">
            <v>727.71</v>
          </cell>
          <cell r="J32">
            <v>722.85</v>
          </cell>
        </row>
        <row r="33">
          <cell r="B33">
            <v>18</v>
          </cell>
          <cell r="C33" t="str">
            <v>Dumri</v>
          </cell>
          <cell r="D33" t="str">
            <v>3700-4000</v>
          </cell>
          <cell r="E33" t="str">
            <v>G12</v>
          </cell>
          <cell r="F33">
            <v>162002078</v>
          </cell>
          <cell r="G33" t="str">
            <v>07.05.2023</v>
          </cell>
          <cell r="I33">
            <v>3954.28</v>
          </cell>
          <cell r="J33">
            <v>3933</v>
          </cell>
        </row>
        <row r="34">
          <cell r="B34">
            <v>19</v>
          </cell>
          <cell r="C34" t="str">
            <v>MKD-I</v>
          </cell>
          <cell r="D34" t="str">
            <v>4001-4300</v>
          </cell>
          <cell r="E34" t="str">
            <v>G11</v>
          </cell>
          <cell r="F34">
            <v>161009585</v>
          </cell>
          <cell r="G34" t="str">
            <v>07.05.2023</v>
          </cell>
          <cell r="I34">
            <v>2013.51</v>
          </cell>
          <cell r="J34">
            <v>2003.39</v>
          </cell>
        </row>
        <row r="35">
          <cell r="C35" t="str">
            <v>MKD-III</v>
          </cell>
          <cell r="D35" t="str">
            <v>4001-4300</v>
          </cell>
          <cell r="E35" t="str">
            <v>G11</v>
          </cell>
          <cell r="F35">
            <v>161009585</v>
          </cell>
          <cell r="G35" t="str">
            <v>07.05.2023</v>
          </cell>
          <cell r="I35">
            <v>1946.38</v>
          </cell>
          <cell r="J35">
            <v>1936.61</v>
          </cell>
        </row>
        <row r="36">
          <cell r="B36">
            <v>20</v>
          </cell>
          <cell r="C36" t="str">
            <v>wani</v>
          </cell>
          <cell r="D36" t="str">
            <v>4001-4300</v>
          </cell>
          <cell r="E36" t="str">
            <v>G11</v>
          </cell>
          <cell r="F36">
            <v>151000084</v>
          </cell>
          <cell r="G36" t="str">
            <v>06.05.2023</v>
          </cell>
          <cell r="I36">
            <v>4139.74</v>
          </cell>
          <cell r="J36">
            <v>4109</v>
          </cell>
        </row>
        <row r="37">
          <cell r="B37">
            <v>21</v>
          </cell>
          <cell r="C37" t="str">
            <v>Dumri</v>
          </cell>
          <cell r="D37" t="str">
            <v>3700-4000</v>
          </cell>
          <cell r="E37" t="str">
            <v>G12</v>
          </cell>
          <cell r="F37">
            <v>162002080</v>
          </cell>
          <cell r="G37" t="str">
            <v>07.05.2023</v>
          </cell>
          <cell r="I37">
            <v>4069.94</v>
          </cell>
          <cell r="J37">
            <v>4038</v>
          </cell>
        </row>
        <row r="38">
          <cell r="B38">
            <v>22</v>
          </cell>
          <cell r="C38" t="str">
            <v xml:space="preserve">Umrer </v>
          </cell>
          <cell r="D38" t="str">
            <v>4600-4900</v>
          </cell>
          <cell r="E38" t="str">
            <v>G9</v>
          </cell>
          <cell r="F38">
            <v>151000369</v>
          </cell>
          <cell r="G38" t="str">
            <v>08.05.2023</v>
          </cell>
          <cell r="I38">
            <v>2687.25</v>
          </cell>
          <cell r="J38">
            <v>2669.05</v>
          </cell>
        </row>
        <row r="39">
          <cell r="C39" t="str">
            <v>MKD-III</v>
          </cell>
          <cell r="D39" t="str">
            <v>4001-4300</v>
          </cell>
          <cell r="E39" t="str">
            <v>G11</v>
          </cell>
          <cell r="F39">
            <v>151000369</v>
          </cell>
          <cell r="G39" t="str">
            <v>08.05.2023</v>
          </cell>
          <cell r="I39">
            <v>1276.4100000000001</v>
          </cell>
          <cell r="J39">
            <v>1268.95</v>
          </cell>
        </row>
        <row r="40">
          <cell r="B40">
            <v>23</v>
          </cell>
          <cell r="C40" t="str">
            <v>Dumri</v>
          </cell>
          <cell r="D40" t="str">
            <v>3700-4000</v>
          </cell>
          <cell r="E40" t="str">
            <v>G12</v>
          </cell>
          <cell r="F40">
            <v>162002082</v>
          </cell>
          <cell r="G40" t="str">
            <v>08.05.2023</v>
          </cell>
          <cell r="I40">
            <v>3292.95</v>
          </cell>
          <cell r="J40">
            <v>3269.28</v>
          </cell>
        </row>
        <row r="41">
          <cell r="C41" t="str">
            <v>Singori</v>
          </cell>
          <cell r="D41" t="str">
            <v>4001-4300</v>
          </cell>
          <cell r="E41" t="str">
            <v>G11</v>
          </cell>
          <cell r="F41">
            <v>162002082</v>
          </cell>
          <cell r="G41" t="str">
            <v>08.05.2023</v>
          </cell>
          <cell r="I41">
            <v>840.72</v>
          </cell>
          <cell r="J41">
            <v>834.72</v>
          </cell>
        </row>
        <row r="42">
          <cell r="B42">
            <v>24</v>
          </cell>
          <cell r="C42" t="str">
            <v>Dumri</v>
          </cell>
          <cell r="D42" t="str">
            <v>3700-4000</v>
          </cell>
          <cell r="E42" t="str">
            <v>G12</v>
          </cell>
          <cell r="F42">
            <v>162002083</v>
          </cell>
          <cell r="G42" t="str">
            <v>08.05.2023</v>
          </cell>
          <cell r="I42">
            <v>2536.39</v>
          </cell>
          <cell r="J42">
            <v>2518.63</v>
          </cell>
        </row>
        <row r="43">
          <cell r="C43" t="str">
            <v>Singori</v>
          </cell>
          <cell r="D43" t="str">
            <v>4001-4300</v>
          </cell>
          <cell r="E43" t="str">
            <v>G11</v>
          </cell>
          <cell r="F43">
            <v>162002083</v>
          </cell>
          <cell r="G43" t="str">
            <v>08.05.2023</v>
          </cell>
          <cell r="I43">
            <v>1141.3800000000001</v>
          </cell>
          <cell r="J43">
            <v>1133.3699999999999</v>
          </cell>
        </row>
        <row r="44">
          <cell r="B44">
            <v>25</v>
          </cell>
          <cell r="C44" t="str">
            <v>MKD-I</v>
          </cell>
          <cell r="D44" t="str">
            <v>4001-4300</v>
          </cell>
          <cell r="E44" t="str">
            <v>G11</v>
          </cell>
          <cell r="F44">
            <v>161009588</v>
          </cell>
          <cell r="G44" t="str">
            <v>09.05.2023</v>
          </cell>
          <cell r="I44">
            <v>2704.85</v>
          </cell>
          <cell r="J44">
            <v>2684.14</v>
          </cell>
        </row>
        <row r="45">
          <cell r="C45" t="str">
            <v>MKD-III</v>
          </cell>
          <cell r="D45" t="str">
            <v>4001-4300</v>
          </cell>
          <cell r="E45" t="str">
            <v>G11</v>
          </cell>
          <cell r="F45">
            <v>161009588</v>
          </cell>
          <cell r="G45" t="str">
            <v>09.05.2023</v>
          </cell>
          <cell r="I45">
            <v>1217.19</v>
          </cell>
          <cell r="J45">
            <v>1207.8599999999999</v>
          </cell>
        </row>
        <row r="46">
          <cell r="B46">
            <v>26</v>
          </cell>
          <cell r="C46" t="str">
            <v>MKD-III</v>
          </cell>
          <cell r="D46" t="str">
            <v>4001-4300</v>
          </cell>
          <cell r="E46" t="str">
            <v>G11</v>
          </cell>
          <cell r="F46">
            <v>161009589</v>
          </cell>
          <cell r="G46" t="str">
            <v>09.05.2023</v>
          </cell>
          <cell r="I46">
            <v>3967.91</v>
          </cell>
          <cell r="J46">
            <v>3939</v>
          </cell>
        </row>
        <row r="47">
          <cell r="B47">
            <v>27</v>
          </cell>
          <cell r="C47" t="str">
            <v>Dumri</v>
          </cell>
          <cell r="D47" t="str">
            <v>3700-4000</v>
          </cell>
          <cell r="E47" t="str">
            <v>G12</v>
          </cell>
          <cell r="F47">
            <v>162002087</v>
          </cell>
          <cell r="G47" t="str">
            <v>08.05.2023</v>
          </cell>
          <cell r="I47">
            <v>3835.8</v>
          </cell>
          <cell r="J47">
            <v>3808</v>
          </cell>
        </row>
        <row r="48">
          <cell r="B48">
            <v>28</v>
          </cell>
          <cell r="C48" t="str">
            <v>MKD-I</v>
          </cell>
          <cell r="D48" t="str">
            <v>4001-4300</v>
          </cell>
          <cell r="E48" t="str">
            <v>G11</v>
          </cell>
          <cell r="F48">
            <v>161009591</v>
          </cell>
          <cell r="G48" t="str">
            <v>10.05.2023</v>
          </cell>
          <cell r="I48">
            <v>1280.95</v>
          </cell>
          <cell r="J48">
            <v>1274.6199999999999</v>
          </cell>
        </row>
        <row r="49">
          <cell r="C49" t="str">
            <v>MKD-III</v>
          </cell>
          <cell r="D49" t="str">
            <v>4001-4300</v>
          </cell>
          <cell r="E49" t="str">
            <v>G11</v>
          </cell>
          <cell r="F49">
            <v>161009591</v>
          </cell>
          <cell r="G49" t="str">
            <v>10.05.2023</v>
          </cell>
          <cell r="I49">
            <v>2696.27</v>
          </cell>
          <cell r="J49">
            <v>2683.38</v>
          </cell>
        </row>
        <row r="50">
          <cell r="B50">
            <v>29</v>
          </cell>
          <cell r="C50" t="str">
            <v>New pp</v>
          </cell>
          <cell r="D50" t="str">
            <v>4001-4300</v>
          </cell>
          <cell r="E50" t="str">
            <v>G11</v>
          </cell>
          <cell r="F50">
            <v>162000172</v>
          </cell>
          <cell r="G50" t="str">
            <v>13.05.2023</v>
          </cell>
          <cell r="I50">
            <v>3930.31</v>
          </cell>
          <cell r="J50">
            <v>3904</v>
          </cell>
        </row>
        <row r="51">
          <cell r="B51">
            <v>30</v>
          </cell>
          <cell r="C51" t="str">
            <v>Dumri</v>
          </cell>
          <cell r="D51" t="str">
            <v>3700-4000</v>
          </cell>
          <cell r="E51" t="str">
            <v>G12</v>
          </cell>
          <cell r="F51">
            <v>162002090</v>
          </cell>
          <cell r="G51" t="str">
            <v>11.05.2023</v>
          </cell>
          <cell r="I51">
            <v>4107.8</v>
          </cell>
          <cell r="J51">
            <v>4076</v>
          </cell>
        </row>
        <row r="52">
          <cell r="B52">
            <v>31</v>
          </cell>
          <cell r="C52" t="str">
            <v>Dumri</v>
          </cell>
          <cell r="D52" t="str">
            <v>3700-4000</v>
          </cell>
          <cell r="E52" t="str">
            <v>G12</v>
          </cell>
          <cell r="F52">
            <v>162002094</v>
          </cell>
          <cell r="G52" t="str">
            <v>13.05.2023</v>
          </cell>
          <cell r="I52">
            <v>3152.77</v>
          </cell>
          <cell r="J52">
            <v>3065.41</v>
          </cell>
        </row>
        <row r="53">
          <cell r="C53" t="str">
            <v>Singori</v>
          </cell>
          <cell r="D53" t="str">
            <v>4001-4300</v>
          </cell>
          <cell r="E53" t="str">
            <v>G11</v>
          </cell>
          <cell r="F53">
            <v>162002094</v>
          </cell>
          <cell r="G53" t="str">
            <v>13.05.2023</v>
          </cell>
          <cell r="I53">
            <v>643</v>
          </cell>
          <cell r="J53">
            <v>625.59</v>
          </cell>
        </row>
        <row r="54">
          <cell r="B54">
            <v>32</v>
          </cell>
          <cell r="C54" t="str">
            <v xml:space="preserve">Umrer </v>
          </cell>
          <cell r="D54" t="str">
            <v>4600-4900</v>
          </cell>
          <cell r="E54" t="str">
            <v>G9</v>
          </cell>
          <cell r="F54">
            <v>161009597</v>
          </cell>
          <cell r="G54" t="str">
            <v>14.05.2023</v>
          </cell>
          <cell r="I54">
            <v>1981.29</v>
          </cell>
          <cell r="J54">
            <v>1968.62</v>
          </cell>
        </row>
        <row r="55">
          <cell r="C55" t="str">
            <v xml:space="preserve">Gokul </v>
          </cell>
          <cell r="D55" t="str">
            <v>4001-4300</v>
          </cell>
          <cell r="E55" t="str">
            <v>G11</v>
          </cell>
          <cell r="F55">
            <v>161009597</v>
          </cell>
          <cell r="G55" t="str">
            <v>14.05.2023</v>
          </cell>
          <cell r="I55">
            <v>1849.25</v>
          </cell>
          <cell r="J55">
            <v>1837.38</v>
          </cell>
        </row>
        <row r="56">
          <cell r="B56">
            <v>33</v>
          </cell>
          <cell r="C56" t="str">
            <v>MKD-I</v>
          </cell>
          <cell r="D56" t="str">
            <v>4001-4300</v>
          </cell>
          <cell r="E56" t="str">
            <v>G11</v>
          </cell>
          <cell r="F56">
            <v>161009596</v>
          </cell>
          <cell r="G56" t="str">
            <v>13.05.2023</v>
          </cell>
          <cell r="I56">
            <v>1185.47</v>
          </cell>
          <cell r="J56">
            <v>1251.58</v>
          </cell>
        </row>
        <row r="57">
          <cell r="C57" t="str">
            <v>MKD-III</v>
          </cell>
          <cell r="D57" t="str">
            <v>4001-4300</v>
          </cell>
          <cell r="E57" t="str">
            <v>G11</v>
          </cell>
          <cell r="F57">
            <v>161009596</v>
          </cell>
          <cell r="G57" t="str">
            <v>13.05.2023</v>
          </cell>
          <cell r="I57">
            <v>2569.29</v>
          </cell>
          <cell r="J57">
            <v>2474.42</v>
          </cell>
        </row>
        <row r="58">
          <cell r="B58">
            <v>34</v>
          </cell>
          <cell r="C58" t="str">
            <v>Dumri</v>
          </cell>
          <cell r="D58" t="str">
            <v>3700-4000</v>
          </cell>
          <cell r="E58" t="str">
            <v>G12</v>
          </cell>
          <cell r="F58">
            <v>162002096</v>
          </cell>
          <cell r="G58" t="str">
            <v>13.05.2023</v>
          </cell>
          <cell r="I58">
            <v>3944.01</v>
          </cell>
          <cell r="J58">
            <v>3914</v>
          </cell>
        </row>
        <row r="59">
          <cell r="B59">
            <v>35</v>
          </cell>
          <cell r="C59" t="str">
            <v>Dumri</v>
          </cell>
          <cell r="D59" t="str">
            <v>3700-4000</v>
          </cell>
          <cell r="E59" t="str">
            <v>G12</v>
          </cell>
          <cell r="F59">
            <v>142000183</v>
          </cell>
          <cell r="G59" t="str">
            <v>14.05.2023</v>
          </cell>
          <cell r="I59">
            <v>3151.61</v>
          </cell>
          <cell r="J59">
            <v>3129.1</v>
          </cell>
        </row>
        <row r="60">
          <cell r="C60" t="str">
            <v>Singori</v>
          </cell>
          <cell r="D60" t="str">
            <v>4001-4300</v>
          </cell>
          <cell r="E60" t="str">
            <v>G11</v>
          </cell>
          <cell r="F60">
            <v>142000183</v>
          </cell>
          <cell r="G60" t="str">
            <v>14.05.2023</v>
          </cell>
          <cell r="I60">
            <v>656.56</v>
          </cell>
          <cell r="J60">
            <v>651.9</v>
          </cell>
        </row>
        <row r="61">
          <cell r="B61">
            <v>36</v>
          </cell>
          <cell r="C61" t="str">
            <v xml:space="preserve">Umrer </v>
          </cell>
          <cell r="D61" t="str">
            <v>4600-4900</v>
          </cell>
          <cell r="E61" t="str">
            <v>G9</v>
          </cell>
          <cell r="F61">
            <v>161009603</v>
          </cell>
          <cell r="G61" t="str">
            <v>16.05.2023</v>
          </cell>
          <cell r="I61">
            <v>1978.85</v>
          </cell>
          <cell r="J61">
            <v>1963.73</v>
          </cell>
        </row>
        <row r="62">
          <cell r="C62" t="str">
            <v xml:space="preserve">Gokul </v>
          </cell>
          <cell r="D62" t="str">
            <v>4001-4300</v>
          </cell>
          <cell r="E62" t="str">
            <v>G11</v>
          </cell>
          <cell r="F62">
            <v>161009603</v>
          </cell>
          <cell r="G62" t="str">
            <v>16.05.2023</v>
          </cell>
          <cell r="I62">
            <v>1912.92</v>
          </cell>
          <cell r="J62">
            <v>1898.27</v>
          </cell>
        </row>
        <row r="63">
          <cell r="B63">
            <v>37</v>
          </cell>
          <cell r="C63" t="str">
            <v>Dumri</v>
          </cell>
          <cell r="D63" t="str">
            <v>3700-4000</v>
          </cell>
          <cell r="E63" t="str">
            <v>G12</v>
          </cell>
          <cell r="F63">
            <v>162002099</v>
          </cell>
          <cell r="G63" t="str">
            <v>15.05.2023</v>
          </cell>
          <cell r="I63">
            <v>4096.8</v>
          </cell>
          <cell r="J63">
            <v>4068</v>
          </cell>
        </row>
        <row r="64">
          <cell r="B64">
            <v>38</v>
          </cell>
          <cell r="C64" t="str">
            <v xml:space="preserve">Umrer </v>
          </cell>
          <cell r="D64" t="str">
            <v>4600-4900</v>
          </cell>
          <cell r="E64" t="str">
            <v>G9</v>
          </cell>
          <cell r="F64" t="str">
            <v>161000122/161009605</v>
          </cell>
          <cell r="G64" t="str">
            <v>18.05.2023</v>
          </cell>
          <cell r="I64">
            <v>2216.37</v>
          </cell>
          <cell r="J64">
            <v>3753</v>
          </cell>
        </row>
        <row r="65">
          <cell r="C65" t="str">
            <v xml:space="preserve">Gokul </v>
          </cell>
          <cell r="D65" t="str">
            <v>4001-4300</v>
          </cell>
          <cell r="E65" t="str">
            <v>G11</v>
          </cell>
          <cell r="F65" t="str">
            <v>161000122/161009605</v>
          </cell>
          <cell r="G65" t="str">
            <v>18.05.2023</v>
          </cell>
          <cell r="I65">
            <v>1563.43</v>
          </cell>
        </row>
        <row r="66">
          <cell r="B66">
            <v>39</v>
          </cell>
          <cell r="C66" t="str">
            <v>Dumri</v>
          </cell>
          <cell r="D66" t="str">
            <v>3700-4000</v>
          </cell>
          <cell r="E66" t="str">
            <v>G12</v>
          </cell>
          <cell r="F66">
            <v>142000184</v>
          </cell>
          <cell r="G66" t="str">
            <v>17.05.2023</v>
          </cell>
          <cell r="J66">
            <v>3965</v>
          </cell>
        </row>
        <row r="67">
          <cell r="C67" t="str">
            <v>Singori</v>
          </cell>
          <cell r="D67" t="str">
            <v>4001-4300</v>
          </cell>
          <cell r="E67" t="str">
            <v>G11</v>
          </cell>
          <cell r="F67">
            <v>142000184</v>
          </cell>
          <cell r="G67" t="str">
            <v>17.05.2023</v>
          </cell>
        </row>
        <row r="68">
          <cell r="B68">
            <v>40</v>
          </cell>
          <cell r="C68" t="str">
            <v>Dumri</v>
          </cell>
          <cell r="D68" t="str">
            <v>3700-4000</v>
          </cell>
          <cell r="E68" t="str">
            <v>G12</v>
          </cell>
          <cell r="F68" t="str">
            <v>151000013/162002098</v>
          </cell>
          <cell r="G68" t="str">
            <v>19.05.2023</v>
          </cell>
          <cell r="I68">
            <v>4126</v>
          </cell>
          <cell r="J68">
            <v>4097.55</v>
          </cell>
        </row>
        <row r="69">
          <cell r="B69">
            <v>41</v>
          </cell>
          <cell r="C69" t="str">
            <v>Dumri</v>
          </cell>
          <cell r="D69" t="str">
            <v>3700-4000</v>
          </cell>
          <cell r="E69" t="str">
            <v>G12</v>
          </cell>
          <cell r="F69">
            <v>162002102</v>
          </cell>
          <cell r="G69" t="str">
            <v>16.05.2023</v>
          </cell>
          <cell r="I69">
            <v>2623</v>
          </cell>
          <cell r="J69">
            <v>2604.75</v>
          </cell>
        </row>
        <row r="70">
          <cell r="C70" t="str">
            <v>Singori</v>
          </cell>
          <cell r="D70" t="str">
            <v>4001-4300</v>
          </cell>
          <cell r="E70" t="str">
            <v>G11</v>
          </cell>
          <cell r="F70">
            <v>162002102</v>
          </cell>
          <cell r="G70" t="str">
            <v>16.05.2023</v>
          </cell>
          <cell r="I70">
            <v>1245.95</v>
          </cell>
          <cell r="J70">
            <v>1237.25</v>
          </cell>
        </row>
        <row r="71">
          <cell r="B71">
            <v>42</v>
          </cell>
          <cell r="C71" t="str">
            <v>MKD-I</v>
          </cell>
          <cell r="D71" t="str">
            <v>4001-4300</v>
          </cell>
          <cell r="E71" t="str">
            <v>G11</v>
          </cell>
          <cell r="F71">
            <v>161009604</v>
          </cell>
          <cell r="G71" t="str">
            <v>17.05.2023</v>
          </cell>
          <cell r="I71">
            <v>1229.3699999999999</v>
          </cell>
          <cell r="J71">
            <v>1220.3699999999999</v>
          </cell>
        </row>
        <row r="72">
          <cell r="C72" t="str">
            <v>MKD-III</v>
          </cell>
          <cell r="D72" t="str">
            <v>4001-4300</v>
          </cell>
          <cell r="E72" t="str">
            <v>G11</v>
          </cell>
          <cell r="F72">
            <v>161009604</v>
          </cell>
          <cell r="G72" t="str">
            <v>17.05.2023</v>
          </cell>
          <cell r="I72">
            <v>2731.91</v>
          </cell>
          <cell r="J72">
            <v>2710.63</v>
          </cell>
        </row>
        <row r="73">
          <cell r="B73">
            <v>43</v>
          </cell>
          <cell r="C73" t="str">
            <v>Dumri</v>
          </cell>
          <cell r="D73" t="str">
            <v>3700-4000</v>
          </cell>
          <cell r="E73" t="str">
            <v>G12</v>
          </cell>
          <cell r="F73" t="str">
            <v>151000012/162002103</v>
          </cell>
          <cell r="G73" t="str">
            <v>19.05.2023</v>
          </cell>
          <cell r="I73">
            <v>3267.36</v>
          </cell>
          <cell r="J73">
            <v>3904</v>
          </cell>
        </row>
        <row r="74">
          <cell r="C74" t="str">
            <v>Singori</v>
          </cell>
          <cell r="D74" t="str">
            <v>4001-4300</v>
          </cell>
          <cell r="E74" t="str">
            <v>G11</v>
          </cell>
          <cell r="F74" t="str">
            <v>151000012/162002103</v>
          </cell>
          <cell r="G74" t="str">
            <v>19.05.2023</v>
          </cell>
          <cell r="I74">
            <v>665.14</v>
          </cell>
        </row>
        <row r="75">
          <cell r="B75">
            <v>44</v>
          </cell>
          <cell r="C75" t="str">
            <v xml:space="preserve">Umrer </v>
          </cell>
          <cell r="D75" t="str">
            <v>4600-4900</v>
          </cell>
          <cell r="E75" t="str">
            <v>G9</v>
          </cell>
          <cell r="F75">
            <v>161009608</v>
          </cell>
          <cell r="G75" t="str">
            <v>18.05.2023</v>
          </cell>
          <cell r="I75">
            <v>1879.88</v>
          </cell>
          <cell r="J75">
            <v>1867.31</v>
          </cell>
        </row>
        <row r="76">
          <cell r="C76" t="str">
            <v>MKD-III</v>
          </cell>
          <cell r="D76" t="str">
            <v>4001-4300</v>
          </cell>
          <cell r="E76" t="str">
            <v>G11</v>
          </cell>
          <cell r="F76">
            <v>161009608</v>
          </cell>
          <cell r="G76" t="str">
            <v>18.05.2023</v>
          </cell>
          <cell r="I76">
            <v>1944.69</v>
          </cell>
          <cell r="J76">
            <v>1931.69</v>
          </cell>
        </row>
        <row r="77">
          <cell r="B77">
            <v>45</v>
          </cell>
          <cell r="C77" t="str">
            <v>New pp</v>
          </cell>
          <cell r="D77" t="str">
            <v>4001-4300</v>
          </cell>
          <cell r="E77" t="str">
            <v>G11</v>
          </cell>
          <cell r="F77" t="str">
            <v>151000014/162000180</v>
          </cell>
          <cell r="G77" t="str">
            <v>20.05.2023</v>
          </cell>
          <cell r="I77">
            <v>3996.4</v>
          </cell>
          <cell r="J77">
            <v>3969</v>
          </cell>
        </row>
        <row r="78">
          <cell r="B78">
            <v>46</v>
          </cell>
          <cell r="C78" t="str">
            <v>MKD-I</v>
          </cell>
          <cell r="D78" t="str">
            <v>4001-4300</v>
          </cell>
          <cell r="E78" t="str">
            <v>G11</v>
          </cell>
          <cell r="F78" t="str">
            <v>161000123/151000378</v>
          </cell>
          <cell r="G78" t="str">
            <v>19.05.2023</v>
          </cell>
          <cell r="I78">
            <v>1255.43</v>
          </cell>
          <cell r="J78">
            <v>3922</v>
          </cell>
        </row>
        <row r="79">
          <cell r="C79" t="str">
            <v>MKD-III</v>
          </cell>
          <cell r="D79" t="str">
            <v>4001-4300</v>
          </cell>
          <cell r="E79" t="str">
            <v>G11</v>
          </cell>
          <cell r="F79" t="str">
            <v>161000123/151000378</v>
          </cell>
          <cell r="G79" t="str">
            <v>19.05.2023</v>
          </cell>
          <cell r="I79">
            <v>2697.15</v>
          </cell>
        </row>
        <row r="80">
          <cell r="B80">
            <v>47</v>
          </cell>
          <cell r="C80" t="str">
            <v>Dumri</v>
          </cell>
          <cell r="D80" t="str">
            <v>3700-4000</v>
          </cell>
          <cell r="E80" t="str">
            <v>G12</v>
          </cell>
          <cell r="F80">
            <v>162002107</v>
          </cell>
          <cell r="G80" t="str">
            <v>19.05.2023</v>
          </cell>
          <cell r="I80">
            <v>4059.2</v>
          </cell>
          <cell r="J80">
            <v>4029</v>
          </cell>
        </row>
        <row r="81">
          <cell r="B81">
            <v>48</v>
          </cell>
          <cell r="C81" t="str">
            <v>Dumri</v>
          </cell>
          <cell r="D81" t="str">
            <v>3700-4000</v>
          </cell>
          <cell r="E81" t="str">
            <v>G12</v>
          </cell>
          <cell r="F81" t="str">
            <v>151000015/162002105</v>
          </cell>
          <cell r="G81" t="str">
            <v>18.05.2023</v>
          </cell>
          <cell r="I81">
            <v>3195.09</v>
          </cell>
          <cell r="J81">
            <v>3846</v>
          </cell>
        </row>
        <row r="82">
          <cell r="C82" t="str">
            <v>Singori</v>
          </cell>
          <cell r="D82" t="str">
            <v>4001-4300</v>
          </cell>
          <cell r="E82" t="str">
            <v>G11</v>
          </cell>
          <cell r="F82" t="str">
            <v>151000015/162002105</v>
          </cell>
          <cell r="G82" t="str">
            <v>18.05.2023</v>
          </cell>
          <cell r="I82">
            <v>676.46</v>
          </cell>
        </row>
        <row r="84">
          <cell r="B84">
            <v>50</v>
          </cell>
          <cell r="C84" t="str">
            <v xml:space="preserve">Umrer </v>
          </cell>
          <cell r="D84" t="str">
            <v>4600-4900</v>
          </cell>
          <cell r="E84" t="str">
            <v>G9</v>
          </cell>
          <cell r="F84">
            <v>161009613</v>
          </cell>
          <cell r="G84" t="str">
            <v>20.05.2023</v>
          </cell>
          <cell r="I84">
            <v>2375.4699999999998</v>
          </cell>
          <cell r="J84">
            <v>2361.89</v>
          </cell>
        </row>
        <row r="85">
          <cell r="C85" t="str">
            <v xml:space="preserve">Gokul </v>
          </cell>
          <cell r="D85" t="str">
            <v>4001-4300</v>
          </cell>
          <cell r="E85" t="str">
            <v>G11</v>
          </cell>
          <cell r="F85">
            <v>161009613</v>
          </cell>
          <cell r="G85" t="str">
            <v>20.05.2023</v>
          </cell>
          <cell r="I85">
            <v>1561.03</v>
          </cell>
          <cell r="J85">
            <v>1552.11</v>
          </cell>
        </row>
        <row r="86">
          <cell r="B86">
            <v>51</v>
          </cell>
          <cell r="C86" t="str">
            <v>Dumri</v>
          </cell>
          <cell r="D86" t="str">
            <v>3700-4000</v>
          </cell>
          <cell r="E86" t="str">
            <v>G12</v>
          </cell>
          <cell r="F86">
            <v>162002113</v>
          </cell>
          <cell r="G86" t="str">
            <v>21.05.2023</v>
          </cell>
          <cell r="I86">
            <v>4020.62</v>
          </cell>
          <cell r="J86">
            <v>3992</v>
          </cell>
        </row>
        <row r="87">
          <cell r="B87">
            <v>52</v>
          </cell>
          <cell r="C87" t="str">
            <v>Dumri</v>
          </cell>
          <cell r="D87" t="str">
            <v>3700-4000</v>
          </cell>
          <cell r="E87" t="str">
            <v>G12</v>
          </cell>
          <cell r="F87">
            <v>162002106</v>
          </cell>
          <cell r="G87" t="str">
            <v>19.05.2023</v>
          </cell>
          <cell r="I87">
            <v>3787.8</v>
          </cell>
          <cell r="J87">
            <v>3760</v>
          </cell>
        </row>
        <row r="88">
          <cell r="B88">
            <v>53</v>
          </cell>
          <cell r="C88" t="str">
            <v xml:space="preserve">Umrer </v>
          </cell>
          <cell r="D88" t="str">
            <v>4600-4900</v>
          </cell>
          <cell r="E88" t="str">
            <v>G9</v>
          </cell>
          <cell r="F88">
            <v>151000384</v>
          </cell>
          <cell r="G88" t="str">
            <v>22.05.2023</v>
          </cell>
          <cell r="I88">
            <v>1975.03</v>
          </cell>
          <cell r="J88">
            <v>1960.17</v>
          </cell>
        </row>
        <row r="89">
          <cell r="C89" t="str">
            <v xml:space="preserve">Gokul </v>
          </cell>
          <cell r="D89" t="str">
            <v>4001-4300</v>
          </cell>
          <cell r="E89" t="str">
            <v>G11</v>
          </cell>
          <cell r="F89">
            <v>151000384</v>
          </cell>
          <cell r="G89" t="str">
            <v>22.05.2023</v>
          </cell>
          <cell r="I89">
            <v>1909.2</v>
          </cell>
          <cell r="J89">
            <v>1894.83</v>
          </cell>
        </row>
        <row r="90">
          <cell r="B90">
            <v>54</v>
          </cell>
          <cell r="C90" t="str">
            <v>Dumri</v>
          </cell>
          <cell r="D90" t="str">
            <v>3700-4000</v>
          </cell>
          <cell r="E90" t="str">
            <v>G12</v>
          </cell>
          <cell r="F90">
            <v>162002121</v>
          </cell>
          <cell r="G90" t="str">
            <v>23.05.2023</v>
          </cell>
          <cell r="I90">
            <v>4071.14</v>
          </cell>
          <cell r="J90">
            <v>4042</v>
          </cell>
        </row>
        <row r="91">
          <cell r="B91">
            <v>55</v>
          </cell>
          <cell r="C91" t="str">
            <v>unconnected</v>
          </cell>
          <cell r="I91">
            <v>66.8</v>
          </cell>
          <cell r="J91">
            <v>64</v>
          </cell>
        </row>
        <row r="92">
          <cell r="B92">
            <v>56</v>
          </cell>
          <cell r="C92" t="str">
            <v>New pp</v>
          </cell>
          <cell r="D92" t="str">
            <v>4001-4300</v>
          </cell>
          <cell r="E92" t="str">
            <v>G11</v>
          </cell>
          <cell r="F92">
            <v>162000186</v>
          </cell>
          <cell r="G92" t="str">
            <v>24.05.2023</v>
          </cell>
          <cell r="I92">
            <v>3680.16</v>
          </cell>
          <cell r="J92">
            <v>3652</v>
          </cell>
        </row>
        <row r="93">
          <cell r="B93">
            <v>57</v>
          </cell>
          <cell r="C93" t="str">
            <v>Dumri</v>
          </cell>
          <cell r="D93" t="str">
            <v>3700-4000</v>
          </cell>
          <cell r="E93" t="str">
            <v>G12</v>
          </cell>
          <cell r="F93">
            <v>162002119</v>
          </cell>
          <cell r="G93" t="str">
            <v>24.05.2023</v>
          </cell>
          <cell r="I93">
            <v>4056.4</v>
          </cell>
          <cell r="J93">
            <v>4026</v>
          </cell>
        </row>
        <row r="94">
          <cell r="B94">
            <v>58</v>
          </cell>
          <cell r="C94" t="str">
            <v>MKD-I</v>
          </cell>
          <cell r="D94" t="str">
            <v>4001-4300</v>
          </cell>
          <cell r="E94" t="str">
            <v>G11</v>
          </cell>
          <cell r="F94">
            <v>151000391</v>
          </cell>
          <cell r="G94" t="str">
            <v>25.05.2023</v>
          </cell>
          <cell r="I94">
            <v>1951.14</v>
          </cell>
          <cell r="J94">
            <v>1938.04</v>
          </cell>
        </row>
        <row r="95">
          <cell r="C95" t="str">
            <v>MKD-III</v>
          </cell>
          <cell r="D95" t="str">
            <v>4001-4300</v>
          </cell>
          <cell r="E95" t="str">
            <v>G11</v>
          </cell>
          <cell r="F95">
            <v>151000391</v>
          </cell>
          <cell r="G95" t="str">
            <v>25.05.2023</v>
          </cell>
          <cell r="I95">
            <v>2019.59</v>
          </cell>
          <cell r="J95">
            <v>2004.96</v>
          </cell>
        </row>
        <row r="96">
          <cell r="B96">
            <v>59</v>
          </cell>
          <cell r="C96" t="str">
            <v>Dumri</v>
          </cell>
          <cell r="D96" t="str">
            <v>3700-4000</v>
          </cell>
          <cell r="E96" t="str">
            <v>G12</v>
          </cell>
          <cell r="F96">
            <v>162002124</v>
          </cell>
          <cell r="G96" t="str">
            <v>25.05.2023</v>
          </cell>
          <cell r="I96">
            <v>3968.8</v>
          </cell>
          <cell r="J96">
            <v>3940</v>
          </cell>
        </row>
        <row r="97">
          <cell r="B97">
            <v>60</v>
          </cell>
          <cell r="C97" t="str">
            <v>salt</v>
          </cell>
        </row>
        <row r="98">
          <cell r="B98">
            <v>61</v>
          </cell>
          <cell r="C98" t="str">
            <v>MKD-I</v>
          </cell>
          <cell r="D98" t="str">
            <v>4001-4300</v>
          </cell>
          <cell r="E98" t="str">
            <v>G11</v>
          </cell>
          <cell r="F98">
            <v>141000217</v>
          </cell>
          <cell r="G98" t="str">
            <v>27.05.2023</v>
          </cell>
          <cell r="I98">
            <v>1977.68</v>
          </cell>
          <cell r="J98">
            <v>1963.5</v>
          </cell>
        </row>
        <row r="99">
          <cell r="C99" t="str">
            <v>MKD-III</v>
          </cell>
          <cell r="D99" t="str">
            <v>4001-4300</v>
          </cell>
          <cell r="E99" t="str">
            <v>G11</v>
          </cell>
          <cell r="F99">
            <v>141000217</v>
          </cell>
          <cell r="G99" t="str">
            <v>27.05.2023</v>
          </cell>
          <cell r="I99">
            <v>1977.68</v>
          </cell>
          <cell r="J99">
            <v>1963.5</v>
          </cell>
        </row>
        <row r="100">
          <cell r="B100">
            <v>62</v>
          </cell>
          <cell r="C100" t="str">
            <v>Dumri</v>
          </cell>
          <cell r="D100" t="str">
            <v>3700-4000</v>
          </cell>
          <cell r="E100" t="str">
            <v>G12</v>
          </cell>
          <cell r="F100">
            <v>162002129</v>
          </cell>
          <cell r="G100" t="str">
            <v>27.05.2023</v>
          </cell>
          <cell r="I100">
            <v>3932.13</v>
          </cell>
          <cell r="J100">
            <v>3904</v>
          </cell>
        </row>
        <row r="101">
          <cell r="B101">
            <v>63</v>
          </cell>
          <cell r="C101" t="str">
            <v>Dumri</v>
          </cell>
          <cell r="D101" t="str">
            <v>3700-4000</v>
          </cell>
          <cell r="E101" t="str">
            <v>G12</v>
          </cell>
          <cell r="F101">
            <v>162002130</v>
          </cell>
          <cell r="G101" t="str">
            <v>27.05.2023</v>
          </cell>
          <cell r="I101">
            <v>4006.94</v>
          </cell>
          <cell r="J101">
            <v>3976</v>
          </cell>
        </row>
        <row r="102">
          <cell r="B102">
            <v>64</v>
          </cell>
          <cell r="C102" t="str">
            <v>MKD-I</v>
          </cell>
          <cell r="D102" t="str">
            <v>4001-4300</v>
          </cell>
          <cell r="E102" t="str">
            <v>G11</v>
          </cell>
          <cell r="F102">
            <v>151000395</v>
          </cell>
          <cell r="G102" t="str">
            <v>27.05.2023</v>
          </cell>
          <cell r="I102">
            <v>1995.3</v>
          </cell>
          <cell r="J102">
            <v>1983</v>
          </cell>
        </row>
        <row r="103">
          <cell r="C103" t="str">
            <v>MKD-III</v>
          </cell>
          <cell r="D103" t="str">
            <v>4001-4300</v>
          </cell>
          <cell r="E103" t="str">
            <v>G11</v>
          </cell>
          <cell r="F103">
            <v>151000395</v>
          </cell>
          <cell r="G103" t="str">
            <v>27.05.2023</v>
          </cell>
          <cell r="I103">
            <v>1995.3</v>
          </cell>
          <cell r="J103">
            <v>1983</v>
          </cell>
        </row>
        <row r="104">
          <cell r="B104">
            <v>65</v>
          </cell>
          <cell r="C104" t="str">
            <v>Dumri</v>
          </cell>
          <cell r="D104" t="str">
            <v>3700-4000</v>
          </cell>
          <cell r="E104" t="str">
            <v>G12</v>
          </cell>
          <cell r="F104">
            <v>162002133</v>
          </cell>
          <cell r="G104" t="str">
            <v>28.05.2023</v>
          </cell>
          <cell r="I104">
            <v>4031.22</v>
          </cell>
          <cell r="J104">
            <v>4002</v>
          </cell>
        </row>
        <row r="105">
          <cell r="B105">
            <v>66</v>
          </cell>
          <cell r="C105" t="str">
            <v xml:space="preserve">Umrer </v>
          </cell>
          <cell r="D105" t="str">
            <v>4600-4900</v>
          </cell>
          <cell r="E105" t="str">
            <v>G9</v>
          </cell>
          <cell r="F105">
            <v>151000399</v>
          </cell>
          <cell r="G105" t="str">
            <v>29.05.2023</v>
          </cell>
          <cell r="J105">
            <v>1551.05</v>
          </cell>
        </row>
        <row r="106">
          <cell r="C106" t="str">
            <v xml:space="preserve">Gokul </v>
          </cell>
          <cell r="D106" t="str">
            <v>4001-4300</v>
          </cell>
          <cell r="E106" t="str">
            <v>G11</v>
          </cell>
          <cell r="F106">
            <v>151000399</v>
          </cell>
          <cell r="G106" t="str">
            <v>29.05.2023</v>
          </cell>
          <cell r="I106">
            <v>2275.44</v>
          </cell>
          <cell r="J106">
            <v>2261.9499999999998</v>
          </cell>
        </row>
      </sheetData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OVC"/>
      <sheetName val="F13"/>
      <sheetName val="GCV Data"/>
      <sheetName val="GCV Data (From Station)"/>
      <sheetName val="June-23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>
        <row r="5">
          <cell r="C5">
            <v>45078</v>
          </cell>
        </row>
      </sheetData>
      <sheetData sheetId="4">
        <row r="51">
          <cell r="D51">
            <v>77139.050000000047</v>
          </cell>
        </row>
      </sheetData>
      <sheetData sheetId="5" refreshError="1"/>
      <sheetData sheetId="6">
        <row r="3">
          <cell r="B3" t="str">
            <v>MAHARASHTRA STATE POWER GENERATION CO. LTD.</v>
          </cell>
        </row>
        <row r="5">
          <cell r="B5" t="str">
            <v>Financial Year 2023-24</v>
          </cell>
        </row>
      </sheetData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OVC"/>
      <sheetName val="F13"/>
      <sheetName val="GCV Data"/>
      <sheetName val="GCV Data (From Station)"/>
      <sheetName val="July-23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>
        <row r="5">
          <cell r="C5">
            <v>45108</v>
          </cell>
        </row>
      </sheetData>
      <sheetData sheetId="4" refreshError="1"/>
      <sheetData sheetId="5" refreshError="1"/>
      <sheetData sheetId="6">
        <row r="3">
          <cell r="B3" t="str">
            <v>MAHARASHTRA STATE POWER GENERATION CO. LTD.</v>
          </cell>
        </row>
        <row r="5">
          <cell r="B5" t="str">
            <v>Financial Year 2023-24</v>
          </cell>
        </row>
      </sheetData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OVC"/>
      <sheetName val="F13"/>
      <sheetName val="GCV Data"/>
      <sheetName val="GCV Data (From Station)"/>
      <sheetName val="Aug-23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>
        <row r="5">
          <cell r="C5">
            <v>45139</v>
          </cell>
        </row>
      </sheetData>
      <sheetData sheetId="4" refreshError="1"/>
      <sheetData sheetId="5" refreshError="1"/>
      <sheetData sheetId="6">
        <row r="3">
          <cell r="B3" t="str">
            <v>MAHARASHTRA STATE POWER GENERATION CO. LTD.</v>
          </cell>
        </row>
        <row r="5">
          <cell r="B5" t="str">
            <v>Financial Year 2023-24</v>
          </cell>
        </row>
      </sheetData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OVC"/>
      <sheetName val="F13"/>
      <sheetName val="GCV Data"/>
      <sheetName val="GCV Data (From Station)"/>
      <sheetName val="sep-23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>
        <row r="5">
          <cell r="C5">
            <v>45170</v>
          </cell>
        </row>
      </sheetData>
      <sheetData sheetId="4" refreshError="1"/>
      <sheetData sheetId="5" refreshError="1"/>
      <sheetData sheetId="6">
        <row r="3">
          <cell r="B3" t="str">
            <v>MAHARASHTRA STATE POWER GENERATION CO. LTD.</v>
          </cell>
        </row>
        <row r="5">
          <cell r="B5" t="str">
            <v>Financial Year 2023-24</v>
          </cell>
        </row>
      </sheetData>
      <sheetData sheetId="7" refreshError="1"/>
      <sheetData sheetId="8" refreshError="1"/>
      <sheetData sheetId="9"/>
      <sheetData sheetId="10" refreshError="1"/>
      <sheetData sheetId="11" refreshError="1"/>
      <sheetData sheetId="12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3-04|71"/>
      <sheetName val="03-04|72"/>
      <sheetName val="03-04|74"/>
      <sheetName val="03-04|75"/>
      <sheetName val="03-04|76"/>
      <sheetName val="03-04|77"/>
      <sheetName val="03-04|79"/>
      <sheetName val="03-04|83"/>
      <sheetName val="03-04|Master"/>
      <sheetName val="04REL"/>
      <sheetName val="A 3.7"/>
      <sheetName val="CE"/>
      <sheetName val="201-04REL-Final"/>
      <sheetName val="A_3_7"/>
      <sheetName val="Metro consind updation sheet"/>
      <sheetName val="Dom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/>
      <sheetData sheetId="14" refreshError="1"/>
      <sheetData sheetId="15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-1.1 "/>
      <sheetName val="A 2.1 PY"/>
      <sheetName val="A 2.1 CY"/>
      <sheetName val="A 2.1 EY"/>
      <sheetName val="A 2.2"/>
      <sheetName val="A 2.3"/>
      <sheetName val="Power Pur 3.1 (PY)"/>
      <sheetName val="Power Pur 3.1 (CY)"/>
      <sheetName val="Power Pur 3.1 (EY)"/>
      <sheetName val="A 3.2"/>
      <sheetName val="A 3.3 PY"/>
      <sheetName val="A 3.3 CY"/>
      <sheetName val="A 3.3 EY"/>
      <sheetName val="A 3.4"/>
      <sheetName val="A 3.5"/>
      <sheetName val="A 3.6 (PY)"/>
      <sheetName val="A 3.6 (CY)"/>
      <sheetName val="A 3.6 (EY)"/>
      <sheetName val="A 3.7"/>
      <sheetName val="A 3.8"/>
      <sheetName val="A 3.9"/>
      <sheetName val="A 3.10 "/>
      <sheetName val="A-5.1(PY)"/>
      <sheetName val="A-5.1(CY) "/>
      <sheetName val="A-5.1(EY)"/>
      <sheetName val="A-5.2(PY)"/>
      <sheetName val="A-5.2(CY)"/>
      <sheetName val="A-5.2(EY)"/>
      <sheetName val="A -5.3"/>
      <sheetName val="form 6.1 (PY) Gen"/>
      <sheetName val="form 6.1(PY)T&amp;D "/>
      <sheetName val="form 6.1 (CY) Gen"/>
      <sheetName val="form 6.1(CY) T&amp;D"/>
      <sheetName val="form 6.1 (EY) Gen "/>
      <sheetName val="form 6.1(EY) T&amp;D"/>
      <sheetName val="A 7.1"/>
      <sheetName val="A 7.2"/>
      <sheetName val="A 7.3"/>
      <sheetName val="A 7.4"/>
      <sheetName val="A 8.1"/>
      <sheetName val="A 8.2"/>
      <sheetName val="A 8.3"/>
      <sheetName val="A 8.4"/>
      <sheetName val="A 8.5"/>
      <sheetName val="A 8.6"/>
      <sheetName val="A 8.7"/>
      <sheetName val="A 8.8"/>
      <sheetName val="A 8.9"/>
      <sheetName val="A 8.10"/>
      <sheetName val="8.11 PY"/>
      <sheetName val="8.11 CY"/>
      <sheetName val="8.11 EY"/>
      <sheetName val="A-10.1"/>
      <sheetName val="A 10.2 (A)"/>
      <sheetName val="A 10.2 B"/>
      <sheetName val="A 10.2 C"/>
      <sheetName val="A 10.2 D"/>
      <sheetName val="A 10.3"/>
      <sheetName val="A 10.4"/>
      <sheetName val="Rev Calculation"/>
      <sheetName val="A 9.1"/>
      <sheetName val="A 3_7"/>
      <sheetName val="dpc cost"/>
      <sheetName val="SUMMERY"/>
      <sheetName val="form"/>
      <sheetName val=""/>
      <sheetName val="form?????????????"/>
      <sheetName val="04REL"/>
      <sheetName val="Sept "/>
      <sheetName val="7"/>
      <sheetName val="Salient1"/>
      <sheetName val="Labour charges"/>
      <sheetName val="RAJ"/>
      <sheetName val="Feb-06"/>
      <sheetName val="Inputs"/>
      <sheetName val="form_____________"/>
      <sheetName val="A-1_1_"/>
      <sheetName val="A_2_1_PY"/>
      <sheetName val="A_2_1_CY"/>
      <sheetName val="A_2_1_EY"/>
      <sheetName val="A_2_2"/>
      <sheetName val="A_2_3"/>
      <sheetName val="Power_Pur_3_1_(PY)"/>
      <sheetName val="Power_Pur_3_1_(CY)"/>
      <sheetName val="Power_Pur_3_1_(EY)"/>
      <sheetName val="A_3_2"/>
      <sheetName val="A_3_3_PY"/>
      <sheetName val="A_3_3_CY"/>
      <sheetName val="A_3_3_EY"/>
      <sheetName val="A_3_4"/>
      <sheetName val="A_3_5"/>
      <sheetName val="A_3_6_(PY)"/>
      <sheetName val="A_3_6_(CY)"/>
      <sheetName val="A_3_6_(EY)"/>
      <sheetName val="A_3_7"/>
      <sheetName val="A_3_8"/>
      <sheetName val="A_3_9"/>
      <sheetName val="A_3_10_"/>
      <sheetName val="A-5_1(PY)"/>
      <sheetName val="A-5_1(CY)_"/>
      <sheetName val="A-5_1(EY)"/>
      <sheetName val="A-5_2(PY)"/>
      <sheetName val="A-5_2(CY)"/>
      <sheetName val="A-5_2(EY)"/>
      <sheetName val="A_-5_3"/>
      <sheetName val="form_6_1_(PY)_Gen"/>
      <sheetName val="form_6_1(PY)T&amp;D_"/>
      <sheetName val="form_6_1_(CY)_Gen"/>
      <sheetName val="form_6_1(CY)_T&amp;D"/>
      <sheetName val="form_6_1_(EY)_Gen_"/>
      <sheetName val="form_6_1(EY)_T&amp;D"/>
      <sheetName val="A_7_1"/>
      <sheetName val="A_7_2"/>
      <sheetName val="A_7_3"/>
      <sheetName val="A_7_4"/>
      <sheetName val="A_8_1"/>
      <sheetName val="A_8_2"/>
      <sheetName val="A_8_3"/>
      <sheetName val="A_8_4"/>
      <sheetName val="A_8_5"/>
      <sheetName val="A_8_6"/>
      <sheetName val="A_8_7"/>
      <sheetName val="A_8_8"/>
      <sheetName val="A_8_9"/>
      <sheetName val="A_8_10"/>
      <sheetName val="8_11_PY"/>
      <sheetName val="8_11_CY"/>
      <sheetName val="8_11_EY"/>
      <sheetName val="A-10_1"/>
      <sheetName val="A_10_2_(A)"/>
      <sheetName val="A_10_2_B"/>
      <sheetName val="A_10_2_C"/>
      <sheetName val="A_10_2_D"/>
      <sheetName val="A_10_3"/>
      <sheetName val="A_10_4"/>
      <sheetName val="Rev_Calculation"/>
      <sheetName val="A_9_1"/>
      <sheetName val="form_x0000"/>
      <sheetName val="Assumptio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LY -99-00"/>
      <sheetName val="Hydro Data"/>
      <sheetName val="HLY0001"/>
      <sheetName val="SUMMERY"/>
      <sheetName val="mnthly-chrt"/>
      <sheetName val="purchase"/>
      <sheetName val="dpc cost"/>
      <sheetName val="Plant Availability"/>
      <sheetName val="MOD-PROJ"/>
      <sheetName val="Apr-99"/>
      <sheetName val="May-99"/>
      <sheetName val="Jun-99"/>
      <sheetName val="July-99"/>
      <sheetName val="Aug-99"/>
      <sheetName val="Sept-99"/>
      <sheetName val="Oct-99"/>
      <sheetName val="Nov-99"/>
      <sheetName val="Dec-99"/>
      <sheetName val="Jan-00"/>
      <sheetName val="Feb-00"/>
      <sheetName val="Mar-00"/>
      <sheetName val="A 3.7"/>
      <sheetName val="HLY_-99-00"/>
      <sheetName val="Hydro_Data"/>
      <sheetName val="dpc_cost"/>
      <sheetName val="Plant_Availability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ily input"/>
      <sheetName val="Daily report"/>
      <sheetName val="OCM2"/>
      <sheetName val="OCM4"/>
      <sheetName val="OCM1"/>
      <sheetName val="OCM3"/>
      <sheetName val="OCM5"/>
      <sheetName val="OCM7"/>
      <sheetName val="INDEX"/>
      <sheetName val="OCM6"/>
      <sheetName val="highlight"/>
      <sheetName val="water"/>
      <sheetName val="AWARD"/>
      <sheetName val="CE"/>
      <sheetName val="hrawd"/>
      <sheetName val="04REL"/>
      <sheetName val="Daily_input"/>
      <sheetName val="Daily_report"/>
    </sheetNames>
    <sheetDataSet>
      <sheetData sheetId="0" refreshError="1"/>
      <sheetData sheetId="1" refreshError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 refreshError="1"/>
      <sheetData sheetId="15" refreshError="1"/>
      <sheetData sheetId="16"/>
      <sheetData sheetId="17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F13"/>
      <sheetName val="GCV Data"/>
      <sheetName val="GCV Data (From Station)"/>
      <sheetName val="Oct-23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>
        <row r="5">
          <cell r="C5">
            <v>45200</v>
          </cell>
        </row>
      </sheetData>
      <sheetData sheetId="4" refreshError="1"/>
      <sheetData sheetId="5">
        <row r="3">
          <cell r="B3" t="str">
            <v>MAHARASHTRA STATE POWER GENERATION CO. LTD.</v>
          </cell>
        </row>
        <row r="5">
          <cell r="B5" t="str">
            <v>Financial Year 2023-24</v>
          </cell>
        </row>
      </sheetData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F13"/>
      <sheetName val="GCV Data"/>
      <sheetName val="GCV Data (From Station)"/>
      <sheetName val="GCV Details"/>
      <sheetName val="Coal Details"/>
      <sheetName val="GCV Justification"/>
      <sheetName val="Annex A"/>
    </sheetNames>
    <sheetDataSet>
      <sheetData sheetId="0"/>
      <sheetData sheetId="1"/>
      <sheetData sheetId="2"/>
      <sheetData sheetId="3">
        <row r="5">
          <cell r="C5">
            <v>45231</v>
          </cell>
        </row>
      </sheetData>
      <sheetData sheetId="4"/>
      <sheetData sheetId="5">
        <row r="3">
          <cell r="B3" t="str">
            <v>MAHARASHTRA STATE POWER GENERATION CO. LTD.</v>
          </cell>
        </row>
        <row r="5">
          <cell r="B5" t="str">
            <v>Financial Year 2023-24</v>
          </cell>
        </row>
      </sheetData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F13"/>
      <sheetName val="GCV Data"/>
      <sheetName val="GCV Data (From Station)"/>
      <sheetName val="Nov-23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F13"/>
      <sheetName val="GCV Data"/>
      <sheetName val="GCV Data (From Station)"/>
      <sheetName val="Dec-23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>
        <row r="5">
          <cell r="C5">
            <v>45261</v>
          </cell>
        </row>
      </sheetData>
      <sheetData sheetId="4" refreshError="1"/>
      <sheetData sheetId="5">
        <row r="3">
          <cell r="B3" t="str">
            <v>MAHARASHTRA STATE POWER GENERATION CO. LTD.</v>
          </cell>
        </row>
        <row r="5">
          <cell r="B5" t="str">
            <v>Financial Year 2023-24</v>
          </cell>
        </row>
      </sheetData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F13"/>
      <sheetName val="GCV Data"/>
      <sheetName val="GCV Data (From Station)"/>
      <sheetName val="Jan-24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>
        <row r="5">
          <cell r="C5">
            <v>45292</v>
          </cell>
        </row>
      </sheetData>
      <sheetData sheetId="4" refreshError="1"/>
      <sheetData sheetId="5">
        <row r="3">
          <cell r="B3" t="str">
            <v>MAHARASHTRA STATE POWER GENERATION CO. LTD.</v>
          </cell>
        </row>
        <row r="5">
          <cell r="B5" t="str">
            <v>Financial Year 2023-24</v>
          </cell>
        </row>
      </sheetData>
      <sheetData sheetId="6" refreshError="1"/>
      <sheetData sheetId="7" refreshError="1"/>
      <sheetData sheetId="8"/>
      <sheetData sheetId="9" refreshError="1"/>
      <sheetData sheetId="10" refreshError="1"/>
      <sheetData sheetId="11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F13"/>
      <sheetName val="GCV Data"/>
      <sheetName val="GCV Data (From Station)"/>
      <sheetName val="Feb-24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>
        <row r="5">
          <cell r="C5">
            <v>45323</v>
          </cell>
        </row>
      </sheetData>
      <sheetData sheetId="4" refreshError="1"/>
      <sheetData sheetId="5">
        <row r="3">
          <cell r="B3" t="str">
            <v>MAHARASHTRA STATE POWER GENERATION CO. LTD.</v>
          </cell>
        </row>
        <row r="5">
          <cell r="B5" t="str">
            <v>Financial Year 2023-24</v>
          </cell>
        </row>
      </sheetData>
      <sheetData sheetId="6" refreshError="1"/>
      <sheetData sheetId="7" refreshError="1"/>
      <sheetData sheetId="8"/>
      <sheetData sheetId="9" refreshError="1"/>
      <sheetData sheetId="10" refreshError="1"/>
      <sheetData sheetId="11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pproved in 227 of 2022"/>
      <sheetName val="F10"/>
      <sheetName val="F11"/>
      <sheetName val="F12"/>
      <sheetName val="F12 as per station"/>
      <sheetName val="F13"/>
      <sheetName val="GCV Data"/>
      <sheetName val="GCV Data (From Station)"/>
      <sheetName val="Mar-24"/>
      <sheetName val="Coal Details"/>
      <sheetName val="GCV Justification"/>
      <sheetName val="Annex 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1.xml.rels><?xml version="1.0" encoding="UTF-8" standalone="yes"?>
<Relationships xmlns="http://schemas.openxmlformats.org/package/2006/relationships"><Relationship Id="rId13" Type="http://schemas.openxmlformats.org/officeDocument/2006/relationships/oleObject" Target="../embeddings/oleObject9.bin"/><Relationship Id="rId18" Type="http://schemas.openxmlformats.org/officeDocument/2006/relationships/oleObject" Target="../embeddings/oleObject14.bin"/><Relationship Id="rId26" Type="http://schemas.openxmlformats.org/officeDocument/2006/relationships/oleObject" Target="../embeddings/oleObject22.bin"/><Relationship Id="rId3" Type="http://schemas.openxmlformats.org/officeDocument/2006/relationships/vmlDrawing" Target="../drawings/vmlDrawing1.vml"/><Relationship Id="rId21" Type="http://schemas.openxmlformats.org/officeDocument/2006/relationships/oleObject" Target="../embeddings/oleObject17.bin"/><Relationship Id="rId34" Type="http://schemas.openxmlformats.org/officeDocument/2006/relationships/oleObject" Target="../embeddings/oleObject30.bin"/><Relationship Id="rId7" Type="http://schemas.openxmlformats.org/officeDocument/2006/relationships/oleObject" Target="../embeddings/oleObject3.bin"/><Relationship Id="rId12" Type="http://schemas.openxmlformats.org/officeDocument/2006/relationships/oleObject" Target="../embeddings/oleObject8.bin"/><Relationship Id="rId17" Type="http://schemas.openxmlformats.org/officeDocument/2006/relationships/oleObject" Target="../embeddings/oleObject13.bin"/><Relationship Id="rId25" Type="http://schemas.openxmlformats.org/officeDocument/2006/relationships/oleObject" Target="../embeddings/oleObject21.bin"/><Relationship Id="rId33" Type="http://schemas.openxmlformats.org/officeDocument/2006/relationships/oleObject" Target="../embeddings/oleObject29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12.bin"/><Relationship Id="rId20" Type="http://schemas.openxmlformats.org/officeDocument/2006/relationships/oleObject" Target="../embeddings/oleObject16.bin"/><Relationship Id="rId29" Type="http://schemas.openxmlformats.org/officeDocument/2006/relationships/oleObject" Target="../embeddings/oleObject25.bin"/><Relationship Id="rId1" Type="http://schemas.openxmlformats.org/officeDocument/2006/relationships/printerSettings" Target="../printerSettings/printerSettings7.bin"/><Relationship Id="rId6" Type="http://schemas.openxmlformats.org/officeDocument/2006/relationships/oleObject" Target="../embeddings/oleObject2.bin"/><Relationship Id="rId11" Type="http://schemas.openxmlformats.org/officeDocument/2006/relationships/oleObject" Target="../embeddings/oleObject7.bin"/><Relationship Id="rId24" Type="http://schemas.openxmlformats.org/officeDocument/2006/relationships/oleObject" Target="../embeddings/oleObject20.bin"/><Relationship Id="rId32" Type="http://schemas.openxmlformats.org/officeDocument/2006/relationships/oleObject" Target="../embeddings/oleObject28.bin"/><Relationship Id="rId5" Type="http://schemas.openxmlformats.org/officeDocument/2006/relationships/image" Target="../media/image1.emf"/><Relationship Id="rId15" Type="http://schemas.openxmlformats.org/officeDocument/2006/relationships/oleObject" Target="../embeddings/oleObject11.bin"/><Relationship Id="rId23" Type="http://schemas.openxmlformats.org/officeDocument/2006/relationships/oleObject" Target="../embeddings/oleObject19.bin"/><Relationship Id="rId28" Type="http://schemas.openxmlformats.org/officeDocument/2006/relationships/oleObject" Target="../embeddings/oleObject24.bin"/><Relationship Id="rId36" Type="http://schemas.openxmlformats.org/officeDocument/2006/relationships/image" Target="../media/image2.emf"/><Relationship Id="rId10" Type="http://schemas.openxmlformats.org/officeDocument/2006/relationships/oleObject" Target="../embeddings/oleObject6.bin"/><Relationship Id="rId19" Type="http://schemas.openxmlformats.org/officeDocument/2006/relationships/oleObject" Target="../embeddings/oleObject15.bin"/><Relationship Id="rId31" Type="http://schemas.openxmlformats.org/officeDocument/2006/relationships/oleObject" Target="../embeddings/oleObject27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5.bin"/><Relationship Id="rId14" Type="http://schemas.openxmlformats.org/officeDocument/2006/relationships/oleObject" Target="../embeddings/oleObject10.bin"/><Relationship Id="rId22" Type="http://schemas.openxmlformats.org/officeDocument/2006/relationships/oleObject" Target="../embeddings/oleObject18.bin"/><Relationship Id="rId27" Type="http://schemas.openxmlformats.org/officeDocument/2006/relationships/oleObject" Target="../embeddings/oleObject23.bin"/><Relationship Id="rId30" Type="http://schemas.openxmlformats.org/officeDocument/2006/relationships/oleObject" Target="../embeddings/oleObject26.bin"/><Relationship Id="rId35" Type="http://schemas.openxmlformats.org/officeDocument/2006/relationships/oleObject" Target="../embeddings/oleObject31.bin"/><Relationship Id="rId8" Type="http://schemas.openxmlformats.org/officeDocument/2006/relationships/oleObject" Target="../embeddings/oleObject4.bin"/></Relationships>
</file>

<file path=xl/worksheets/_rels/sheet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.emf"/><Relationship Id="rId117" Type="http://schemas.openxmlformats.org/officeDocument/2006/relationships/oleObject" Target="../embeddings/oleObject89.bin"/><Relationship Id="rId21" Type="http://schemas.openxmlformats.org/officeDocument/2006/relationships/oleObject" Target="../embeddings/oleObject41.bin"/><Relationship Id="rId42" Type="http://schemas.openxmlformats.org/officeDocument/2006/relationships/image" Target="../media/image21.emf"/><Relationship Id="rId47" Type="http://schemas.openxmlformats.org/officeDocument/2006/relationships/oleObject" Target="../embeddings/oleObject54.bin"/><Relationship Id="rId63" Type="http://schemas.openxmlformats.org/officeDocument/2006/relationships/oleObject" Target="../embeddings/oleObject62.bin"/><Relationship Id="rId68" Type="http://schemas.openxmlformats.org/officeDocument/2006/relationships/image" Target="../media/image34.emf"/><Relationship Id="rId84" Type="http://schemas.openxmlformats.org/officeDocument/2006/relationships/image" Target="../media/image42.emf"/><Relationship Id="rId89" Type="http://schemas.openxmlformats.org/officeDocument/2006/relationships/oleObject" Target="../embeddings/oleObject75.bin"/><Relationship Id="rId112" Type="http://schemas.openxmlformats.org/officeDocument/2006/relationships/image" Target="../media/image56.emf"/><Relationship Id="rId16" Type="http://schemas.openxmlformats.org/officeDocument/2006/relationships/oleObject" Target="../embeddings/oleObject38.bin"/><Relationship Id="rId107" Type="http://schemas.openxmlformats.org/officeDocument/2006/relationships/oleObject" Target="../embeddings/oleObject84.bin"/><Relationship Id="rId11" Type="http://schemas.openxmlformats.org/officeDocument/2006/relationships/image" Target="../media/image6.emf"/><Relationship Id="rId32" Type="http://schemas.openxmlformats.org/officeDocument/2006/relationships/image" Target="../media/image16.emf"/><Relationship Id="rId37" Type="http://schemas.openxmlformats.org/officeDocument/2006/relationships/oleObject" Target="../embeddings/oleObject49.bin"/><Relationship Id="rId53" Type="http://schemas.openxmlformats.org/officeDocument/2006/relationships/oleObject" Target="../embeddings/oleObject57.bin"/><Relationship Id="rId58" Type="http://schemas.openxmlformats.org/officeDocument/2006/relationships/image" Target="../media/image29.emf"/><Relationship Id="rId74" Type="http://schemas.openxmlformats.org/officeDocument/2006/relationships/image" Target="../media/image37.emf"/><Relationship Id="rId79" Type="http://schemas.openxmlformats.org/officeDocument/2006/relationships/oleObject" Target="../embeddings/oleObject70.bin"/><Relationship Id="rId102" Type="http://schemas.openxmlformats.org/officeDocument/2006/relationships/image" Target="../media/image51.emf"/><Relationship Id="rId123" Type="http://schemas.openxmlformats.org/officeDocument/2006/relationships/oleObject" Target="../embeddings/oleObject92.bin"/><Relationship Id="rId128" Type="http://schemas.openxmlformats.org/officeDocument/2006/relationships/image" Target="../media/image64.emf"/><Relationship Id="rId5" Type="http://schemas.openxmlformats.org/officeDocument/2006/relationships/image" Target="../media/image3.emf"/><Relationship Id="rId90" Type="http://schemas.openxmlformats.org/officeDocument/2006/relationships/image" Target="../media/image45.emf"/><Relationship Id="rId95" Type="http://schemas.openxmlformats.org/officeDocument/2006/relationships/oleObject" Target="../embeddings/oleObject78.bin"/><Relationship Id="rId22" Type="http://schemas.openxmlformats.org/officeDocument/2006/relationships/image" Target="../media/image11.emf"/><Relationship Id="rId27" Type="http://schemas.openxmlformats.org/officeDocument/2006/relationships/oleObject" Target="../embeddings/oleObject44.bin"/><Relationship Id="rId43" Type="http://schemas.openxmlformats.org/officeDocument/2006/relationships/oleObject" Target="../embeddings/oleObject52.bin"/><Relationship Id="rId48" Type="http://schemas.openxmlformats.org/officeDocument/2006/relationships/image" Target="../media/image24.emf"/><Relationship Id="rId64" Type="http://schemas.openxmlformats.org/officeDocument/2006/relationships/image" Target="../media/image32.emf"/><Relationship Id="rId69" Type="http://schemas.openxmlformats.org/officeDocument/2006/relationships/oleObject" Target="../embeddings/oleObject65.bin"/><Relationship Id="rId113" Type="http://schemas.openxmlformats.org/officeDocument/2006/relationships/oleObject" Target="../embeddings/oleObject87.bin"/><Relationship Id="rId118" Type="http://schemas.openxmlformats.org/officeDocument/2006/relationships/image" Target="../media/image59.emf"/><Relationship Id="rId80" Type="http://schemas.openxmlformats.org/officeDocument/2006/relationships/image" Target="../media/image40.emf"/><Relationship Id="rId85" Type="http://schemas.openxmlformats.org/officeDocument/2006/relationships/oleObject" Target="../embeddings/oleObject73.bin"/><Relationship Id="rId12" Type="http://schemas.openxmlformats.org/officeDocument/2006/relationships/oleObject" Target="../embeddings/oleObject36.bin"/><Relationship Id="rId17" Type="http://schemas.openxmlformats.org/officeDocument/2006/relationships/image" Target="../media/image9.emf"/><Relationship Id="rId33" Type="http://schemas.openxmlformats.org/officeDocument/2006/relationships/oleObject" Target="../embeddings/oleObject47.bin"/><Relationship Id="rId38" Type="http://schemas.openxmlformats.org/officeDocument/2006/relationships/image" Target="../media/image19.emf"/><Relationship Id="rId59" Type="http://schemas.openxmlformats.org/officeDocument/2006/relationships/oleObject" Target="../embeddings/oleObject60.bin"/><Relationship Id="rId103" Type="http://schemas.openxmlformats.org/officeDocument/2006/relationships/oleObject" Target="../embeddings/oleObject82.bin"/><Relationship Id="rId108" Type="http://schemas.openxmlformats.org/officeDocument/2006/relationships/image" Target="../media/image54.emf"/><Relationship Id="rId124" Type="http://schemas.openxmlformats.org/officeDocument/2006/relationships/image" Target="../media/image62.emf"/><Relationship Id="rId54" Type="http://schemas.openxmlformats.org/officeDocument/2006/relationships/image" Target="../media/image27.emf"/><Relationship Id="rId70" Type="http://schemas.openxmlformats.org/officeDocument/2006/relationships/image" Target="../media/image35.emf"/><Relationship Id="rId75" Type="http://schemas.openxmlformats.org/officeDocument/2006/relationships/oleObject" Target="../embeddings/oleObject68.bin"/><Relationship Id="rId91" Type="http://schemas.openxmlformats.org/officeDocument/2006/relationships/oleObject" Target="../embeddings/oleObject76.bin"/><Relationship Id="rId96" Type="http://schemas.openxmlformats.org/officeDocument/2006/relationships/image" Target="../media/image48.emf"/><Relationship Id="rId1" Type="http://schemas.openxmlformats.org/officeDocument/2006/relationships/printerSettings" Target="../printerSettings/printerSettings8.bin"/><Relationship Id="rId6" Type="http://schemas.openxmlformats.org/officeDocument/2006/relationships/oleObject" Target="../embeddings/oleObject33.bin"/><Relationship Id="rId23" Type="http://schemas.openxmlformats.org/officeDocument/2006/relationships/oleObject" Target="../embeddings/oleObject42.bin"/><Relationship Id="rId28" Type="http://schemas.openxmlformats.org/officeDocument/2006/relationships/image" Target="../media/image14.emf"/><Relationship Id="rId49" Type="http://schemas.openxmlformats.org/officeDocument/2006/relationships/oleObject" Target="../embeddings/oleObject55.bin"/><Relationship Id="rId114" Type="http://schemas.openxmlformats.org/officeDocument/2006/relationships/image" Target="../media/image57.emf"/><Relationship Id="rId119" Type="http://schemas.openxmlformats.org/officeDocument/2006/relationships/oleObject" Target="../embeddings/oleObject90.bin"/><Relationship Id="rId44" Type="http://schemas.openxmlformats.org/officeDocument/2006/relationships/image" Target="../media/image22.emf"/><Relationship Id="rId60" Type="http://schemas.openxmlformats.org/officeDocument/2006/relationships/image" Target="../media/image30.emf"/><Relationship Id="rId65" Type="http://schemas.openxmlformats.org/officeDocument/2006/relationships/oleObject" Target="../embeddings/oleObject63.bin"/><Relationship Id="rId81" Type="http://schemas.openxmlformats.org/officeDocument/2006/relationships/oleObject" Target="../embeddings/oleObject71.bin"/><Relationship Id="rId86" Type="http://schemas.openxmlformats.org/officeDocument/2006/relationships/image" Target="../media/image43.emf"/><Relationship Id="rId13" Type="http://schemas.openxmlformats.org/officeDocument/2006/relationships/image" Target="../media/image7.emf"/><Relationship Id="rId18" Type="http://schemas.openxmlformats.org/officeDocument/2006/relationships/oleObject" Target="../embeddings/oleObject39.bin"/><Relationship Id="rId39" Type="http://schemas.openxmlformats.org/officeDocument/2006/relationships/oleObject" Target="../embeddings/oleObject50.bin"/><Relationship Id="rId109" Type="http://schemas.openxmlformats.org/officeDocument/2006/relationships/oleObject" Target="../embeddings/oleObject85.bin"/><Relationship Id="rId34" Type="http://schemas.openxmlformats.org/officeDocument/2006/relationships/image" Target="../media/image17.emf"/><Relationship Id="rId50" Type="http://schemas.openxmlformats.org/officeDocument/2006/relationships/image" Target="../media/image25.emf"/><Relationship Id="rId55" Type="http://schemas.openxmlformats.org/officeDocument/2006/relationships/oleObject" Target="../embeddings/oleObject58.bin"/><Relationship Id="rId76" Type="http://schemas.openxmlformats.org/officeDocument/2006/relationships/image" Target="../media/image38.emf"/><Relationship Id="rId97" Type="http://schemas.openxmlformats.org/officeDocument/2006/relationships/oleObject" Target="../embeddings/oleObject79.bin"/><Relationship Id="rId104" Type="http://schemas.openxmlformats.org/officeDocument/2006/relationships/image" Target="../media/image52.emf"/><Relationship Id="rId120" Type="http://schemas.openxmlformats.org/officeDocument/2006/relationships/image" Target="../media/image60.emf"/><Relationship Id="rId125" Type="http://schemas.openxmlformats.org/officeDocument/2006/relationships/oleObject" Target="../embeddings/oleObject93.bin"/><Relationship Id="rId7" Type="http://schemas.openxmlformats.org/officeDocument/2006/relationships/image" Target="../media/image4.emf"/><Relationship Id="rId71" Type="http://schemas.openxmlformats.org/officeDocument/2006/relationships/oleObject" Target="../embeddings/oleObject66.bin"/><Relationship Id="rId92" Type="http://schemas.openxmlformats.org/officeDocument/2006/relationships/image" Target="../media/image46.emf"/><Relationship Id="rId2" Type="http://schemas.openxmlformats.org/officeDocument/2006/relationships/drawing" Target="../drawings/drawing2.xml"/><Relationship Id="rId29" Type="http://schemas.openxmlformats.org/officeDocument/2006/relationships/oleObject" Target="../embeddings/oleObject45.bin"/><Relationship Id="rId24" Type="http://schemas.openxmlformats.org/officeDocument/2006/relationships/image" Target="../media/image12.emf"/><Relationship Id="rId40" Type="http://schemas.openxmlformats.org/officeDocument/2006/relationships/image" Target="../media/image20.emf"/><Relationship Id="rId45" Type="http://schemas.openxmlformats.org/officeDocument/2006/relationships/oleObject" Target="../embeddings/oleObject53.bin"/><Relationship Id="rId66" Type="http://schemas.openxmlformats.org/officeDocument/2006/relationships/image" Target="../media/image33.emf"/><Relationship Id="rId87" Type="http://schemas.openxmlformats.org/officeDocument/2006/relationships/oleObject" Target="../embeddings/oleObject74.bin"/><Relationship Id="rId110" Type="http://schemas.openxmlformats.org/officeDocument/2006/relationships/image" Target="../media/image55.emf"/><Relationship Id="rId115" Type="http://schemas.openxmlformats.org/officeDocument/2006/relationships/oleObject" Target="../embeddings/oleObject88.bin"/><Relationship Id="rId61" Type="http://schemas.openxmlformats.org/officeDocument/2006/relationships/oleObject" Target="../embeddings/oleObject61.bin"/><Relationship Id="rId82" Type="http://schemas.openxmlformats.org/officeDocument/2006/relationships/image" Target="../media/image41.emf"/><Relationship Id="rId19" Type="http://schemas.openxmlformats.org/officeDocument/2006/relationships/image" Target="../media/image10.emf"/><Relationship Id="rId14" Type="http://schemas.openxmlformats.org/officeDocument/2006/relationships/oleObject" Target="../embeddings/oleObject37.bin"/><Relationship Id="rId30" Type="http://schemas.openxmlformats.org/officeDocument/2006/relationships/image" Target="../media/image15.emf"/><Relationship Id="rId35" Type="http://schemas.openxmlformats.org/officeDocument/2006/relationships/oleObject" Target="../embeddings/oleObject48.bin"/><Relationship Id="rId56" Type="http://schemas.openxmlformats.org/officeDocument/2006/relationships/image" Target="../media/image28.emf"/><Relationship Id="rId77" Type="http://schemas.openxmlformats.org/officeDocument/2006/relationships/oleObject" Target="../embeddings/oleObject69.bin"/><Relationship Id="rId100" Type="http://schemas.openxmlformats.org/officeDocument/2006/relationships/image" Target="../media/image50.emf"/><Relationship Id="rId105" Type="http://schemas.openxmlformats.org/officeDocument/2006/relationships/oleObject" Target="../embeddings/oleObject83.bin"/><Relationship Id="rId126" Type="http://schemas.openxmlformats.org/officeDocument/2006/relationships/image" Target="../media/image63.emf"/><Relationship Id="rId8" Type="http://schemas.openxmlformats.org/officeDocument/2006/relationships/oleObject" Target="../embeddings/oleObject34.bin"/><Relationship Id="rId51" Type="http://schemas.openxmlformats.org/officeDocument/2006/relationships/oleObject" Target="../embeddings/oleObject56.bin"/><Relationship Id="rId72" Type="http://schemas.openxmlformats.org/officeDocument/2006/relationships/image" Target="../media/image36.emf"/><Relationship Id="rId93" Type="http://schemas.openxmlformats.org/officeDocument/2006/relationships/oleObject" Target="../embeddings/oleObject77.bin"/><Relationship Id="rId98" Type="http://schemas.openxmlformats.org/officeDocument/2006/relationships/image" Target="../media/image49.emf"/><Relationship Id="rId121" Type="http://schemas.openxmlformats.org/officeDocument/2006/relationships/oleObject" Target="../embeddings/oleObject91.bin"/><Relationship Id="rId3" Type="http://schemas.openxmlformats.org/officeDocument/2006/relationships/vmlDrawing" Target="../drawings/vmlDrawing2.vml"/><Relationship Id="rId25" Type="http://schemas.openxmlformats.org/officeDocument/2006/relationships/oleObject" Target="../embeddings/oleObject43.bin"/><Relationship Id="rId46" Type="http://schemas.openxmlformats.org/officeDocument/2006/relationships/image" Target="../media/image23.emf"/><Relationship Id="rId67" Type="http://schemas.openxmlformats.org/officeDocument/2006/relationships/oleObject" Target="../embeddings/oleObject64.bin"/><Relationship Id="rId116" Type="http://schemas.openxmlformats.org/officeDocument/2006/relationships/image" Target="../media/image58.emf"/><Relationship Id="rId20" Type="http://schemas.openxmlformats.org/officeDocument/2006/relationships/oleObject" Target="../embeddings/oleObject40.bin"/><Relationship Id="rId41" Type="http://schemas.openxmlformats.org/officeDocument/2006/relationships/oleObject" Target="../embeddings/oleObject51.bin"/><Relationship Id="rId62" Type="http://schemas.openxmlformats.org/officeDocument/2006/relationships/image" Target="../media/image31.emf"/><Relationship Id="rId83" Type="http://schemas.openxmlformats.org/officeDocument/2006/relationships/oleObject" Target="../embeddings/oleObject72.bin"/><Relationship Id="rId88" Type="http://schemas.openxmlformats.org/officeDocument/2006/relationships/image" Target="../media/image44.emf"/><Relationship Id="rId111" Type="http://schemas.openxmlformats.org/officeDocument/2006/relationships/oleObject" Target="../embeddings/oleObject86.bin"/><Relationship Id="rId15" Type="http://schemas.openxmlformats.org/officeDocument/2006/relationships/image" Target="../media/image8.emf"/><Relationship Id="rId36" Type="http://schemas.openxmlformats.org/officeDocument/2006/relationships/image" Target="../media/image18.emf"/><Relationship Id="rId57" Type="http://schemas.openxmlformats.org/officeDocument/2006/relationships/oleObject" Target="../embeddings/oleObject59.bin"/><Relationship Id="rId106" Type="http://schemas.openxmlformats.org/officeDocument/2006/relationships/image" Target="../media/image53.emf"/><Relationship Id="rId127" Type="http://schemas.openxmlformats.org/officeDocument/2006/relationships/oleObject" Target="../embeddings/oleObject94.bin"/><Relationship Id="rId10" Type="http://schemas.openxmlformats.org/officeDocument/2006/relationships/oleObject" Target="../embeddings/oleObject35.bin"/><Relationship Id="rId31" Type="http://schemas.openxmlformats.org/officeDocument/2006/relationships/oleObject" Target="../embeddings/oleObject46.bin"/><Relationship Id="rId52" Type="http://schemas.openxmlformats.org/officeDocument/2006/relationships/image" Target="../media/image26.emf"/><Relationship Id="rId73" Type="http://schemas.openxmlformats.org/officeDocument/2006/relationships/oleObject" Target="../embeddings/oleObject67.bin"/><Relationship Id="rId78" Type="http://schemas.openxmlformats.org/officeDocument/2006/relationships/image" Target="../media/image39.emf"/><Relationship Id="rId94" Type="http://schemas.openxmlformats.org/officeDocument/2006/relationships/image" Target="../media/image47.emf"/><Relationship Id="rId99" Type="http://schemas.openxmlformats.org/officeDocument/2006/relationships/oleObject" Target="../embeddings/oleObject80.bin"/><Relationship Id="rId101" Type="http://schemas.openxmlformats.org/officeDocument/2006/relationships/oleObject" Target="../embeddings/oleObject81.bin"/><Relationship Id="rId122" Type="http://schemas.openxmlformats.org/officeDocument/2006/relationships/image" Target="../media/image61.emf"/><Relationship Id="rId4" Type="http://schemas.openxmlformats.org/officeDocument/2006/relationships/oleObject" Target="../embeddings/oleObject32.bin"/><Relationship Id="rId9" Type="http://schemas.openxmlformats.org/officeDocument/2006/relationships/image" Target="../media/image5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B0E8B-36E4-49C0-8F43-D80814849A35}">
  <dimension ref="A2:IU113"/>
  <sheetViews>
    <sheetView tabSelected="1" topLeftCell="A22" workbookViewId="0">
      <selection activeCell="P14" sqref="P14"/>
    </sheetView>
  </sheetViews>
  <sheetFormatPr defaultColWidth="7.5703125" defaultRowHeight="15" x14ac:dyDescent="0.25"/>
  <cols>
    <col min="1" max="1" width="2.7109375" customWidth="1"/>
    <col min="2" max="2" width="9.85546875" customWidth="1"/>
    <col min="3" max="3" width="12.85546875" customWidth="1"/>
    <col min="4" max="4" width="13" customWidth="1"/>
    <col min="5" max="5" width="7.5703125" customWidth="1"/>
    <col min="6" max="6" width="14.28515625" customWidth="1"/>
    <col min="7" max="7" width="13.140625" customWidth="1"/>
    <col min="8" max="8" width="14" customWidth="1"/>
    <col min="9" max="9" width="12.42578125" customWidth="1"/>
    <col min="10" max="10" width="8.85546875" customWidth="1"/>
    <col min="11" max="11" width="10.42578125" customWidth="1"/>
    <col min="12" max="13" width="10.85546875" customWidth="1"/>
    <col min="15" max="15" width="36" style="1" customWidth="1"/>
    <col min="256" max="256" width="2.7109375" customWidth="1"/>
    <col min="257" max="257" width="9.85546875" customWidth="1"/>
    <col min="258" max="258" width="11" customWidth="1"/>
    <col min="259" max="259" width="13" customWidth="1"/>
    <col min="260" max="260" width="7.5703125" customWidth="1"/>
    <col min="261" max="261" width="12" customWidth="1"/>
    <col min="262" max="262" width="10.7109375" customWidth="1"/>
    <col min="263" max="263" width="14" customWidth="1"/>
    <col min="264" max="264" width="12.42578125" customWidth="1"/>
    <col min="265" max="265" width="8.85546875" customWidth="1"/>
    <col min="266" max="266" width="10.42578125" customWidth="1"/>
    <col min="267" max="268" width="10.85546875" customWidth="1"/>
    <col min="269" max="269" width="5.42578125" customWidth="1"/>
    <col min="512" max="512" width="2.7109375" customWidth="1"/>
    <col min="513" max="513" width="9.85546875" customWidth="1"/>
    <col min="514" max="514" width="11" customWidth="1"/>
    <col min="515" max="515" width="13" customWidth="1"/>
    <col min="516" max="516" width="7.5703125" customWidth="1"/>
    <col min="517" max="517" width="12" customWidth="1"/>
    <col min="518" max="518" width="10.7109375" customWidth="1"/>
    <col min="519" max="519" width="14" customWidth="1"/>
    <col min="520" max="520" width="12.42578125" customWidth="1"/>
    <col min="521" max="521" width="8.85546875" customWidth="1"/>
    <col min="522" max="522" width="10.42578125" customWidth="1"/>
    <col min="523" max="524" width="10.85546875" customWidth="1"/>
    <col min="525" max="525" width="5.42578125" customWidth="1"/>
    <col min="768" max="768" width="2.7109375" customWidth="1"/>
    <col min="769" max="769" width="9.85546875" customWidth="1"/>
    <col min="770" max="770" width="11" customWidth="1"/>
    <col min="771" max="771" width="13" customWidth="1"/>
    <col min="772" max="772" width="7.5703125" customWidth="1"/>
    <col min="773" max="773" width="12" customWidth="1"/>
    <col min="774" max="774" width="10.7109375" customWidth="1"/>
    <col min="775" max="775" width="14" customWidth="1"/>
    <col min="776" max="776" width="12.42578125" customWidth="1"/>
    <col min="777" max="777" width="8.85546875" customWidth="1"/>
    <col min="778" max="778" width="10.42578125" customWidth="1"/>
    <col min="779" max="780" width="10.85546875" customWidth="1"/>
    <col min="781" max="781" width="5.42578125" customWidth="1"/>
    <col min="1024" max="1024" width="2.7109375" customWidth="1"/>
    <col min="1025" max="1025" width="9.85546875" customWidth="1"/>
    <col min="1026" max="1026" width="11" customWidth="1"/>
    <col min="1027" max="1027" width="13" customWidth="1"/>
    <col min="1028" max="1028" width="7.5703125" customWidth="1"/>
    <col min="1029" max="1029" width="12" customWidth="1"/>
    <col min="1030" max="1030" width="10.7109375" customWidth="1"/>
    <col min="1031" max="1031" width="14" customWidth="1"/>
    <col min="1032" max="1032" width="12.42578125" customWidth="1"/>
    <col min="1033" max="1033" width="8.85546875" customWidth="1"/>
    <col min="1034" max="1034" width="10.42578125" customWidth="1"/>
    <col min="1035" max="1036" width="10.85546875" customWidth="1"/>
    <col min="1037" max="1037" width="5.42578125" customWidth="1"/>
    <col min="1280" max="1280" width="2.7109375" customWidth="1"/>
    <col min="1281" max="1281" width="9.85546875" customWidth="1"/>
    <col min="1282" max="1282" width="11" customWidth="1"/>
    <col min="1283" max="1283" width="13" customWidth="1"/>
    <col min="1284" max="1284" width="7.5703125" customWidth="1"/>
    <col min="1285" max="1285" width="12" customWidth="1"/>
    <col min="1286" max="1286" width="10.7109375" customWidth="1"/>
    <col min="1287" max="1287" width="14" customWidth="1"/>
    <col min="1288" max="1288" width="12.42578125" customWidth="1"/>
    <col min="1289" max="1289" width="8.85546875" customWidth="1"/>
    <col min="1290" max="1290" width="10.42578125" customWidth="1"/>
    <col min="1291" max="1292" width="10.85546875" customWidth="1"/>
    <col min="1293" max="1293" width="5.42578125" customWidth="1"/>
    <col min="1536" max="1536" width="2.7109375" customWidth="1"/>
    <col min="1537" max="1537" width="9.85546875" customWidth="1"/>
    <col min="1538" max="1538" width="11" customWidth="1"/>
    <col min="1539" max="1539" width="13" customWidth="1"/>
    <col min="1540" max="1540" width="7.5703125" customWidth="1"/>
    <col min="1541" max="1541" width="12" customWidth="1"/>
    <col min="1542" max="1542" width="10.7109375" customWidth="1"/>
    <col min="1543" max="1543" width="14" customWidth="1"/>
    <col min="1544" max="1544" width="12.42578125" customWidth="1"/>
    <col min="1545" max="1545" width="8.85546875" customWidth="1"/>
    <col min="1546" max="1546" width="10.42578125" customWidth="1"/>
    <col min="1547" max="1548" width="10.85546875" customWidth="1"/>
    <col min="1549" max="1549" width="5.42578125" customWidth="1"/>
    <col min="1792" max="1792" width="2.7109375" customWidth="1"/>
    <col min="1793" max="1793" width="9.85546875" customWidth="1"/>
    <col min="1794" max="1794" width="11" customWidth="1"/>
    <col min="1795" max="1795" width="13" customWidth="1"/>
    <col min="1796" max="1796" width="7.5703125" customWidth="1"/>
    <col min="1797" max="1797" width="12" customWidth="1"/>
    <col min="1798" max="1798" width="10.7109375" customWidth="1"/>
    <col min="1799" max="1799" width="14" customWidth="1"/>
    <col min="1800" max="1800" width="12.42578125" customWidth="1"/>
    <col min="1801" max="1801" width="8.85546875" customWidth="1"/>
    <col min="1802" max="1802" width="10.42578125" customWidth="1"/>
    <col min="1803" max="1804" width="10.85546875" customWidth="1"/>
    <col min="1805" max="1805" width="5.42578125" customWidth="1"/>
    <col min="2048" max="2048" width="2.7109375" customWidth="1"/>
    <col min="2049" max="2049" width="9.85546875" customWidth="1"/>
    <col min="2050" max="2050" width="11" customWidth="1"/>
    <col min="2051" max="2051" width="13" customWidth="1"/>
    <col min="2052" max="2052" width="7.5703125" customWidth="1"/>
    <col min="2053" max="2053" width="12" customWidth="1"/>
    <col min="2054" max="2054" width="10.7109375" customWidth="1"/>
    <col min="2055" max="2055" width="14" customWidth="1"/>
    <col min="2056" max="2056" width="12.42578125" customWidth="1"/>
    <col min="2057" max="2057" width="8.85546875" customWidth="1"/>
    <col min="2058" max="2058" width="10.42578125" customWidth="1"/>
    <col min="2059" max="2060" width="10.85546875" customWidth="1"/>
    <col min="2061" max="2061" width="5.42578125" customWidth="1"/>
    <col min="2304" max="2304" width="2.7109375" customWidth="1"/>
    <col min="2305" max="2305" width="9.85546875" customWidth="1"/>
    <col min="2306" max="2306" width="11" customWidth="1"/>
    <col min="2307" max="2307" width="13" customWidth="1"/>
    <col min="2308" max="2308" width="7.5703125" customWidth="1"/>
    <col min="2309" max="2309" width="12" customWidth="1"/>
    <col min="2310" max="2310" width="10.7109375" customWidth="1"/>
    <col min="2311" max="2311" width="14" customWidth="1"/>
    <col min="2312" max="2312" width="12.42578125" customWidth="1"/>
    <col min="2313" max="2313" width="8.85546875" customWidth="1"/>
    <col min="2314" max="2314" width="10.42578125" customWidth="1"/>
    <col min="2315" max="2316" width="10.85546875" customWidth="1"/>
    <col min="2317" max="2317" width="5.42578125" customWidth="1"/>
    <col min="2560" max="2560" width="2.7109375" customWidth="1"/>
    <col min="2561" max="2561" width="9.85546875" customWidth="1"/>
    <col min="2562" max="2562" width="11" customWidth="1"/>
    <col min="2563" max="2563" width="13" customWidth="1"/>
    <col min="2564" max="2564" width="7.5703125" customWidth="1"/>
    <col min="2565" max="2565" width="12" customWidth="1"/>
    <col min="2566" max="2566" width="10.7109375" customWidth="1"/>
    <col min="2567" max="2567" width="14" customWidth="1"/>
    <col min="2568" max="2568" width="12.42578125" customWidth="1"/>
    <col min="2569" max="2569" width="8.85546875" customWidth="1"/>
    <col min="2570" max="2570" width="10.42578125" customWidth="1"/>
    <col min="2571" max="2572" width="10.85546875" customWidth="1"/>
    <col min="2573" max="2573" width="5.42578125" customWidth="1"/>
    <col min="2816" max="2816" width="2.7109375" customWidth="1"/>
    <col min="2817" max="2817" width="9.85546875" customWidth="1"/>
    <col min="2818" max="2818" width="11" customWidth="1"/>
    <col min="2819" max="2819" width="13" customWidth="1"/>
    <col min="2820" max="2820" width="7.5703125" customWidth="1"/>
    <col min="2821" max="2821" width="12" customWidth="1"/>
    <col min="2822" max="2822" width="10.7109375" customWidth="1"/>
    <col min="2823" max="2823" width="14" customWidth="1"/>
    <col min="2824" max="2824" width="12.42578125" customWidth="1"/>
    <col min="2825" max="2825" width="8.85546875" customWidth="1"/>
    <col min="2826" max="2826" width="10.42578125" customWidth="1"/>
    <col min="2827" max="2828" width="10.85546875" customWidth="1"/>
    <col min="2829" max="2829" width="5.42578125" customWidth="1"/>
    <col min="3072" max="3072" width="2.7109375" customWidth="1"/>
    <col min="3073" max="3073" width="9.85546875" customWidth="1"/>
    <col min="3074" max="3074" width="11" customWidth="1"/>
    <col min="3075" max="3075" width="13" customWidth="1"/>
    <col min="3076" max="3076" width="7.5703125" customWidth="1"/>
    <col min="3077" max="3077" width="12" customWidth="1"/>
    <col min="3078" max="3078" width="10.7109375" customWidth="1"/>
    <col min="3079" max="3079" width="14" customWidth="1"/>
    <col min="3080" max="3080" width="12.42578125" customWidth="1"/>
    <col min="3081" max="3081" width="8.85546875" customWidth="1"/>
    <col min="3082" max="3082" width="10.42578125" customWidth="1"/>
    <col min="3083" max="3084" width="10.85546875" customWidth="1"/>
    <col min="3085" max="3085" width="5.42578125" customWidth="1"/>
    <col min="3328" max="3328" width="2.7109375" customWidth="1"/>
    <col min="3329" max="3329" width="9.85546875" customWidth="1"/>
    <col min="3330" max="3330" width="11" customWidth="1"/>
    <col min="3331" max="3331" width="13" customWidth="1"/>
    <col min="3332" max="3332" width="7.5703125" customWidth="1"/>
    <col min="3333" max="3333" width="12" customWidth="1"/>
    <col min="3334" max="3334" width="10.7109375" customWidth="1"/>
    <col min="3335" max="3335" width="14" customWidth="1"/>
    <col min="3336" max="3336" width="12.42578125" customWidth="1"/>
    <col min="3337" max="3337" width="8.85546875" customWidth="1"/>
    <col min="3338" max="3338" width="10.42578125" customWidth="1"/>
    <col min="3339" max="3340" width="10.85546875" customWidth="1"/>
    <col min="3341" max="3341" width="5.42578125" customWidth="1"/>
    <col min="3584" max="3584" width="2.7109375" customWidth="1"/>
    <col min="3585" max="3585" width="9.85546875" customWidth="1"/>
    <col min="3586" max="3586" width="11" customWidth="1"/>
    <col min="3587" max="3587" width="13" customWidth="1"/>
    <col min="3588" max="3588" width="7.5703125" customWidth="1"/>
    <col min="3589" max="3589" width="12" customWidth="1"/>
    <col min="3590" max="3590" width="10.7109375" customWidth="1"/>
    <col min="3591" max="3591" width="14" customWidth="1"/>
    <col min="3592" max="3592" width="12.42578125" customWidth="1"/>
    <col min="3593" max="3593" width="8.85546875" customWidth="1"/>
    <col min="3594" max="3594" width="10.42578125" customWidth="1"/>
    <col min="3595" max="3596" width="10.85546875" customWidth="1"/>
    <col min="3597" max="3597" width="5.42578125" customWidth="1"/>
    <col min="3840" max="3840" width="2.7109375" customWidth="1"/>
    <col min="3841" max="3841" width="9.85546875" customWidth="1"/>
    <col min="3842" max="3842" width="11" customWidth="1"/>
    <col min="3843" max="3843" width="13" customWidth="1"/>
    <col min="3844" max="3844" width="7.5703125" customWidth="1"/>
    <col min="3845" max="3845" width="12" customWidth="1"/>
    <col min="3846" max="3846" width="10.7109375" customWidth="1"/>
    <col min="3847" max="3847" width="14" customWidth="1"/>
    <col min="3848" max="3848" width="12.42578125" customWidth="1"/>
    <col min="3849" max="3849" width="8.85546875" customWidth="1"/>
    <col min="3850" max="3850" width="10.42578125" customWidth="1"/>
    <col min="3851" max="3852" width="10.85546875" customWidth="1"/>
    <col min="3853" max="3853" width="5.42578125" customWidth="1"/>
    <col min="4096" max="4096" width="2.7109375" customWidth="1"/>
    <col min="4097" max="4097" width="9.85546875" customWidth="1"/>
    <col min="4098" max="4098" width="11" customWidth="1"/>
    <col min="4099" max="4099" width="13" customWidth="1"/>
    <col min="4100" max="4100" width="7.5703125" customWidth="1"/>
    <col min="4101" max="4101" width="12" customWidth="1"/>
    <col min="4102" max="4102" width="10.7109375" customWidth="1"/>
    <col min="4103" max="4103" width="14" customWidth="1"/>
    <col min="4104" max="4104" width="12.42578125" customWidth="1"/>
    <col min="4105" max="4105" width="8.85546875" customWidth="1"/>
    <col min="4106" max="4106" width="10.42578125" customWidth="1"/>
    <col min="4107" max="4108" width="10.85546875" customWidth="1"/>
    <col min="4109" max="4109" width="5.42578125" customWidth="1"/>
    <col min="4352" max="4352" width="2.7109375" customWidth="1"/>
    <col min="4353" max="4353" width="9.85546875" customWidth="1"/>
    <col min="4354" max="4354" width="11" customWidth="1"/>
    <col min="4355" max="4355" width="13" customWidth="1"/>
    <col min="4356" max="4356" width="7.5703125" customWidth="1"/>
    <col min="4357" max="4357" width="12" customWidth="1"/>
    <col min="4358" max="4358" width="10.7109375" customWidth="1"/>
    <col min="4359" max="4359" width="14" customWidth="1"/>
    <col min="4360" max="4360" width="12.42578125" customWidth="1"/>
    <col min="4361" max="4361" width="8.85546875" customWidth="1"/>
    <col min="4362" max="4362" width="10.42578125" customWidth="1"/>
    <col min="4363" max="4364" width="10.85546875" customWidth="1"/>
    <col min="4365" max="4365" width="5.42578125" customWidth="1"/>
    <col min="4608" max="4608" width="2.7109375" customWidth="1"/>
    <col min="4609" max="4609" width="9.85546875" customWidth="1"/>
    <col min="4610" max="4610" width="11" customWidth="1"/>
    <col min="4611" max="4611" width="13" customWidth="1"/>
    <col min="4612" max="4612" width="7.5703125" customWidth="1"/>
    <col min="4613" max="4613" width="12" customWidth="1"/>
    <col min="4614" max="4614" width="10.7109375" customWidth="1"/>
    <col min="4615" max="4615" width="14" customWidth="1"/>
    <col min="4616" max="4616" width="12.42578125" customWidth="1"/>
    <col min="4617" max="4617" width="8.85546875" customWidth="1"/>
    <col min="4618" max="4618" width="10.42578125" customWidth="1"/>
    <col min="4619" max="4620" width="10.85546875" customWidth="1"/>
    <col min="4621" max="4621" width="5.42578125" customWidth="1"/>
    <col min="4864" max="4864" width="2.7109375" customWidth="1"/>
    <col min="4865" max="4865" width="9.85546875" customWidth="1"/>
    <col min="4866" max="4866" width="11" customWidth="1"/>
    <col min="4867" max="4867" width="13" customWidth="1"/>
    <col min="4868" max="4868" width="7.5703125" customWidth="1"/>
    <col min="4869" max="4869" width="12" customWidth="1"/>
    <col min="4870" max="4870" width="10.7109375" customWidth="1"/>
    <col min="4871" max="4871" width="14" customWidth="1"/>
    <col min="4872" max="4872" width="12.42578125" customWidth="1"/>
    <col min="4873" max="4873" width="8.85546875" customWidth="1"/>
    <col min="4874" max="4874" width="10.42578125" customWidth="1"/>
    <col min="4875" max="4876" width="10.85546875" customWidth="1"/>
    <col min="4877" max="4877" width="5.42578125" customWidth="1"/>
    <col min="5120" max="5120" width="2.7109375" customWidth="1"/>
    <col min="5121" max="5121" width="9.85546875" customWidth="1"/>
    <col min="5122" max="5122" width="11" customWidth="1"/>
    <col min="5123" max="5123" width="13" customWidth="1"/>
    <col min="5124" max="5124" width="7.5703125" customWidth="1"/>
    <col min="5125" max="5125" width="12" customWidth="1"/>
    <col min="5126" max="5126" width="10.7109375" customWidth="1"/>
    <col min="5127" max="5127" width="14" customWidth="1"/>
    <col min="5128" max="5128" width="12.42578125" customWidth="1"/>
    <col min="5129" max="5129" width="8.85546875" customWidth="1"/>
    <col min="5130" max="5130" width="10.42578125" customWidth="1"/>
    <col min="5131" max="5132" width="10.85546875" customWidth="1"/>
    <col min="5133" max="5133" width="5.42578125" customWidth="1"/>
    <col min="5376" max="5376" width="2.7109375" customWidth="1"/>
    <col min="5377" max="5377" width="9.85546875" customWidth="1"/>
    <col min="5378" max="5378" width="11" customWidth="1"/>
    <col min="5379" max="5379" width="13" customWidth="1"/>
    <col min="5380" max="5380" width="7.5703125" customWidth="1"/>
    <col min="5381" max="5381" width="12" customWidth="1"/>
    <col min="5382" max="5382" width="10.7109375" customWidth="1"/>
    <col min="5383" max="5383" width="14" customWidth="1"/>
    <col min="5384" max="5384" width="12.42578125" customWidth="1"/>
    <col min="5385" max="5385" width="8.85546875" customWidth="1"/>
    <col min="5386" max="5386" width="10.42578125" customWidth="1"/>
    <col min="5387" max="5388" width="10.85546875" customWidth="1"/>
    <col min="5389" max="5389" width="5.42578125" customWidth="1"/>
    <col min="5632" max="5632" width="2.7109375" customWidth="1"/>
    <col min="5633" max="5633" width="9.85546875" customWidth="1"/>
    <col min="5634" max="5634" width="11" customWidth="1"/>
    <col min="5635" max="5635" width="13" customWidth="1"/>
    <col min="5636" max="5636" width="7.5703125" customWidth="1"/>
    <col min="5637" max="5637" width="12" customWidth="1"/>
    <col min="5638" max="5638" width="10.7109375" customWidth="1"/>
    <col min="5639" max="5639" width="14" customWidth="1"/>
    <col min="5640" max="5640" width="12.42578125" customWidth="1"/>
    <col min="5641" max="5641" width="8.85546875" customWidth="1"/>
    <col min="5642" max="5642" width="10.42578125" customWidth="1"/>
    <col min="5643" max="5644" width="10.85546875" customWidth="1"/>
    <col min="5645" max="5645" width="5.42578125" customWidth="1"/>
    <col min="5888" max="5888" width="2.7109375" customWidth="1"/>
    <col min="5889" max="5889" width="9.85546875" customWidth="1"/>
    <col min="5890" max="5890" width="11" customWidth="1"/>
    <col min="5891" max="5891" width="13" customWidth="1"/>
    <col min="5892" max="5892" width="7.5703125" customWidth="1"/>
    <col min="5893" max="5893" width="12" customWidth="1"/>
    <col min="5894" max="5894" width="10.7109375" customWidth="1"/>
    <col min="5895" max="5895" width="14" customWidth="1"/>
    <col min="5896" max="5896" width="12.42578125" customWidth="1"/>
    <col min="5897" max="5897" width="8.85546875" customWidth="1"/>
    <col min="5898" max="5898" width="10.42578125" customWidth="1"/>
    <col min="5899" max="5900" width="10.85546875" customWidth="1"/>
    <col min="5901" max="5901" width="5.42578125" customWidth="1"/>
    <col min="6144" max="6144" width="2.7109375" customWidth="1"/>
    <col min="6145" max="6145" width="9.85546875" customWidth="1"/>
    <col min="6146" max="6146" width="11" customWidth="1"/>
    <col min="6147" max="6147" width="13" customWidth="1"/>
    <col min="6148" max="6148" width="7.5703125" customWidth="1"/>
    <col min="6149" max="6149" width="12" customWidth="1"/>
    <col min="6150" max="6150" width="10.7109375" customWidth="1"/>
    <col min="6151" max="6151" width="14" customWidth="1"/>
    <col min="6152" max="6152" width="12.42578125" customWidth="1"/>
    <col min="6153" max="6153" width="8.85546875" customWidth="1"/>
    <col min="6154" max="6154" width="10.42578125" customWidth="1"/>
    <col min="6155" max="6156" width="10.85546875" customWidth="1"/>
    <col min="6157" max="6157" width="5.42578125" customWidth="1"/>
    <col min="6400" max="6400" width="2.7109375" customWidth="1"/>
    <col min="6401" max="6401" width="9.85546875" customWidth="1"/>
    <col min="6402" max="6402" width="11" customWidth="1"/>
    <col min="6403" max="6403" width="13" customWidth="1"/>
    <col min="6404" max="6404" width="7.5703125" customWidth="1"/>
    <col min="6405" max="6405" width="12" customWidth="1"/>
    <col min="6406" max="6406" width="10.7109375" customWidth="1"/>
    <col min="6407" max="6407" width="14" customWidth="1"/>
    <col min="6408" max="6408" width="12.42578125" customWidth="1"/>
    <col min="6409" max="6409" width="8.85546875" customWidth="1"/>
    <col min="6410" max="6410" width="10.42578125" customWidth="1"/>
    <col min="6411" max="6412" width="10.85546875" customWidth="1"/>
    <col min="6413" max="6413" width="5.42578125" customWidth="1"/>
    <col min="6656" max="6656" width="2.7109375" customWidth="1"/>
    <col min="6657" max="6657" width="9.85546875" customWidth="1"/>
    <col min="6658" max="6658" width="11" customWidth="1"/>
    <col min="6659" max="6659" width="13" customWidth="1"/>
    <col min="6660" max="6660" width="7.5703125" customWidth="1"/>
    <col min="6661" max="6661" width="12" customWidth="1"/>
    <col min="6662" max="6662" width="10.7109375" customWidth="1"/>
    <col min="6663" max="6663" width="14" customWidth="1"/>
    <col min="6664" max="6664" width="12.42578125" customWidth="1"/>
    <col min="6665" max="6665" width="8.85546875" customWidth="1"/>
    <col min="6666" max="6666" width="10.42578125" customWidth="1"/>
    <col min="6667" max="6668" width="10.85546875" customWidth="1"/>
    <col min="6669" max="6669" width="5.42578125" customWidth="1"/>
    <col min="6912" max="6912" width="2.7109375" customWidth="1"/>
    <col min="6913" max="6913" width="9.85546875" customWidth="1"/>
    <col min="6914" max="6914" width="11" customWidth="1"/>
    <col min="6915" max="6915" width="13" customWidth="1"/>
    <col min="6916" max="6916" width="7.5703125" customWidth="1"/>
    <col min="6917" max="6917" width="12" customWidth="1"/>
    <col min="6918" max="6918" width="10.7109375" customWidth="1"/>
    <col min="6919" max="6919" width="14" customWidth="1"/>
    <col min="6920" max="6920" width="12.42578125" customWidth="1"/>
    <col min="6921" max="6921" width="8.85546875" customWidth="1"/>
    <col min="6922" max="6922" width="10.42578125" customWidth="1"/>
    <col min="6923" max="6924" width="10.85546875" customWidth="1"/>
    <col min="6925" max="6925" width="5.42578125" customWidth="1"/>
    <col min="7168" max="7168" width="2.7109375" customWidth="1"/>
    <col min="7169" max="7169" width="9.85546875" customWidth="1"/>
    <col min="7170" max="7170" width="11" customWidth="1"/>
    <col min="7171" max="7171" width="13" customWidth="1"/>
    <col min="7172" max="7172" width="7.5703125" customWidth="1"/>
    <col min="7173" max="7173" width="12" customWidth="1"/>
    <col min="7174" max="7174" width="10.7109375" customWidth="1"/>
    <col min="7175" max="7175" width="14" customWidth="1"/>
    <col min="7176" max="7176" width="12.42578125" customWidth="1"/>
    <col min="7177" max="7177" width="8.85546875" customWidth="1"/>
    <col min="7178" max="7178" width="10.42578125" customWidth="1"/>
    <col min="7179" max="7180" width="10.85546875" customWidth="1"/>
    <col min="7181" max="7181" width="5.42578125" customWidth="1"/>
    <col min="7424" max="7424" width="2.7109375" customWidth="1"/>
    <col min="7425" max="7425" width="9.85546875" customWidth="1"/>
    <col min="7426" max="7426" width="11" customWidth="1"/>
    <col min="7427" max="7427" width="13" customWidth="1"/>
    <col min="7428" max="7428" width="7.5703125" customWidth="1"/>
    <col min="7429" max="7429" width="12" customWidth="1"/>
    <col min="7430" max="7430" width="10.7109375" customWidth="1"/>
    <col min="7431" max="7431" width="14" customWidth="1"/>
    <col min="7432" max="7432" width="12.42578125" customWidth="1"/>
    <col min="7433" max="7433" width="8.85546875" customWidth="1"/>
    <col min="7434" max="7434" width="10.42578125" customWidth="1"/>
    <col min="7435" max="7436" width="10.85546875" customWidth="1"/>
    <col min="7437" max="7437" width="5.42578125" customWidth="1"/>
    <col min="7680" max="7680" width="2.7109375" customWidth="1"/>
    <col min="7681" max="7681" width="9.85546875" customWidth="1"/>
    <col min="7682" max="7682" width="11" customWidth="1"/>
    <col min="7683" max="7683" width="13" customWidth="1"/>
    <col min="7684" max="7684" width="7.5703125" customWidth="1"/>
    <col min="7685" max="7685" width="12" customWidth="1"/>
    <col min="7686" max="7686" width="10.7109375" customWidth="1"/>
    <col min="7687" max="7687" width="14" customWidth="1"/>
    <col min="7688" max="7688" width="12.42578125" customWidth="1"/>
    <col min="7689" max="7689" width="8.85546875" customWidth="1"/>
    <col min="7690" max="7690" width="10.42578125" customWidth="1"/>
    <col min="7691" max="7692" width="10.85546875" customWidth="1"/>
    <col min="7693" max="7693" width="5.42578125" customWidth="1"/>
    <col min="7936" max="7936" width="2.7109375" customWidth="1"/>
    <col min="7937" max="7937" width="9.85546875" customWidth="1"/>
    <col min="7938" max="7938" width="11" customWidth="1"/>
    <col min="7939" max="7939" width="13" customWidth="1"/>
    <col min="7940" max="7940" width="7.5703125" customWidth="1"/>
    <col min="7941" max="7941" width="12" customWidth="1"/>
    <col min="7942" max="7942" width="10.7109375" customWidth="1"/>
    <col min="7943" max="7943" width="14" customWidth="1"/>
    <col min="7944" max="7944" width="12.42578125" customWidth="1"/>
    <col min="7945" max="7945" width="8.85546875" customWidth="1"/>
    <col min="7946" max="7946" width="10.42578125" customWidth="1"/>
    <col min="7947" max="7948" width="10.85546875" customWidth="1"/>
    <col min="7949" max="7949" width="5.42578125" customWidth="1"/>
    <col min="8192" max="8192" width="2.7109375" customWidth="1"/>
    <col min="8193" max="8193" width="9.85546875" customWidth="1"/>
    <col min="8194" max="8194" width="11" customWidth="1"/>
    <col min="8195" max="8195" width="13" customWidth="1"/>
    <col min="8196" max="8196" width="7.5703125" customWidth="1"/>
    <col min="8197" max="8197" width="12" customWidth="1"/>
    <col min="8198" max="8198" width="10.7109375" customWidth="1"/>
    <col min="8199" max="8199" width="14" customWidth="1"/>
    <col min="8200" max="8200" width="12.42578125" customWidth="1"/>
    <col min="8201" max="8201" width="8.85546875" customWidth="1"/>
    <col min="8202" max="8202" width="10.42578125" customWidth="1"/>
    <col min="8203" max="8204" width="10.85546875" customWidth="1"/>
    <col min="8205" max="8205" width="5.42578125" customWidth="1"/>
    <col min="8448" max="8448" width="2.7109375" customWidth="1"/>
    <col min="8449" max="8449" width="9.85546875" customWidth="1"/>
    <col min="8450" max="8450" width="11" customWidth="1"/>
    <col min="8451" max="8451" width="13" customWidth="1"/>
    <col min="8452" max="8452" width="7.5703125" customWidth="1"/>
    <col min="8453" max="8453" width="12" customWidth="1"/>
    <col min="8454" max="8454" width="10.7109375" customWidth="1"/>
    <col min="8455" max="8455" width="14" customWidth="1"/>
    <col min="8456" max="8456" width="12.42578125" customWidth="1"/>
    <col min="8457" max="8457" width="8.85546875" customWidth="1"/>
    <col min="8458" max="8458" width="10.42578125" customWidth="1"/>
    <col min="8459" max="8460" width="10.85546875" customWidth="1"/>
    <col min="8461" max="8461" width="5.42578125" customWidth="1"/>
    <col min="8704" max="8704" width="2.7109375" customWidth="1"/>
    <col min="8705" max="8705" width="9.85546875" customWidth="1"/>
    <col min="8706" max="8706" width="11" customWidth="1"/>
    <col min="8707" max="8707" width="13" customWidth="1"/>
    <col min="8708" max="8708" width="7.5703125" customWidth="1"/>
    <col min="8709" max="8709" width="12" customWidth="1"/>
    <col min="8710" max="8710" width="10.7109375" customWidth="1"/>
    <col min="8711" max="8711" width="14" customWidth="1"/>
    <col min="8712" max="8712" width="12.42578125" customWidth="1"/>
    <col min="8713" max="8713" width="8.85546875" customWidth="1"/>
    <col min="8714" max="8714" width="10.42578125" customWidth="1"/>
    <col min="8715" max="8716" width="10.85546875" customWidth="1"/>
    <col min="8717" max="8717" width="5.42578125" customWidth="1"/>
    <col min="8960" max="8960" width="2.7109375" customWidth="1"/>
    <col min="8961" max="8961" width="9.85546875" customWidth="1"/>
    <col min="8962" max="8962" width="11" customWidth="1"/>
    <col min="8963" max="8963" width="13" customWidth="1"/>
    <col min="8964" max="8964" width="7.5703125" customWidth="1"/>
    <col min="8965" max="8965" width="12" customWidth="1"/>
    <col min="8966" max="8966" width="10.7109375" customWidth="1"/>
    <col min="8967" max="8967" width="14" customWidth="1"/>
    <col min="8968" max="8968" width="12.42578125" customWidth="1"/>
    <col min="8969" max="8969" width="8.85546875" customWidth="1"/>
    <col min="8970" max="8970" width="10.42578125" customWidth="1"/>
    <col min="8971" max="8972" width="10.85546875" customWidth="1"/>
    <col min="8973" max="8973" width="5.42578125" customWidth="1"/>
    <col min="9216" max="9216" width="2.7109375" customWidth="1"/>
    <col min="9217" max="9217" width="9.85546875" customWidth="1"/>
    <col min="9218" max="9218" width="11" customWidth="1"/>
    <col min="9219" max="9219" width="13" customWidth="1"/>
    <col min="9220" max="9220" width="7.5703125" customWidth="1"/>
    <col min="9221" max="9221" width="12" customWidth="1"/>
    <col min="9222" max="9222" width="10.7109375" customWidth="1"/>
    <col min="9223" max="9223" width="14" customWidth="1"/>
    <col min="9224" max="9224" width="12.42578125" customWidth="1"/>
    <col min="9225" max="9225" width="8.85546875" customWidth="1"/>
    <col min="9226" max="9226" width="10.42578125" customWidth="1"/>
    <col min="9227" max="9228" width="10.85546875" customWidth="1"/>
    <col min="9229" max="9229" width="5.42578125" customWidth="1"/>
    <col min="9472" max="9472" width="2.7109375" customWidth="1"/>
    <col min="9473" max="9473" width="9.85546875" customWidth="1"/>
    <col min="9474" max="9474" width="11" customWidth="1"/>
    <col min="9475" max="9475" width="13" customWidth="1"/>
    <col min="9476" max="9476" width="7.5703125" customWidth="1"/>
    <col min="9477" max="9477" width="12" customWidth="1"/>
    <col min="9478" max="9478" width="10.7109375" customWidth="1"/>
    <col min="9479" max="9479" width="14" customWidth="1"/>
    <col min="9480" max="9480" width="12.42578125" customWidth="1"/>
    <col min="9481" max="9481" width="8.85546875" customWidth="1"/>
    <col min="9482" max="9482" width="10.42578125" customWidth="1"/>
    <col min="9483" max="9484" width="10.85546875" customWidth="1"/>
    <col min="9485" max="9485" width="5.42578125" customWidth="1"/>
    <col min="9728" max="9728" width="2.7109375" customWidth="1"/>
    <col min="9729" max="9729" width="9.85546875" customWidth="1"/>
    <col min="9730" max="9730" width="11" customWidth="1"/>
    <col min="9731" max="9731" width="13" customWidth="1"/>
    <col min="9732" max="9732" width="7.5703125" customWidth="1"/>
    <col min="9733" max="9733" width="12" customWidth="1"/>
    <col min="9734" max="9734" width="10.7109375" customWidth="1"/>
    <col min="9735" max="9735" width="14" customWidth="1"/>
    <col min="9736" max="9736" width="12.42578125" customWidth="1"/>
    <col min="9737" max="9737" width="8.85546875" customWidth="1"/>
    <col min="9738" max="9738" width="10.42578125" customWidth="1"/>
    <col min="9739" max="9740" width="10.85546875" customWidth="1"/>
    <col min="9741" max="9741" width="5.42578125" customWidth="1"/>
    <col min="9984" max="9984" width="2.7109375" customWidth="1"/>
    <col min="9985" max="9985" width="9.85546875" customWidth="1"/>
    <col min="9986" max="9986" width="11" customWidth="1"/>
    <col min="9987" max="9987" width="13" customWidth="1"/>
    <col min="9988" max="9988" width="7.5703125" customWidth="1"/>
    <col min="9989" max="9989" width="12" customWidth="1"/>
    <col min="9990" max="9990" width="10.7109375" customWidth="1"/>
    <col min="9991" max="9991" width="14" customWidth="1"/>
    <col min="9992" max="9992" width="12.42578125" customWidth="1"/>
    <col min="9993" max="9993" width="8.85546875" customWidth="1"/>
    <col min="9994" max="9994" width="10.42578125" customWidth="1"/>
    <col min="9995" max="9996" width="10.85546875" customWidth="1"/>
    <col min="9997" max="9997" width="5.42578125" customWidth="1"/>
    <col min="10240" max="10240" width="2.7109375" customWidth="1"/>
    <col min="10241" max="10241" width="9.85546875" customWidth="1"/>
    <col min="10242" max="10242" width="11" customWidth="1"/>
    <col min="10243" max="10243" width="13" customWidth="1"/>
    <col min="10244" max="10244" width="7.5703125" customWidth="1"/>
    <col min="10245" max="10245" width="12" customWidth="1"/>
    <col min="10246" max="10246" width="10.7109375" customWidth="1"/>
    <col min="10247" max="10247" width="14" customWidth="1"/>
    <col min="10248" max="10248" width="12.42578125" customWidth="1"/>
    <col min="10249" max="10249" width="8.85546875" customWidth="1"/>
    <col min="10250" max="10250" width="10.42578125" customWidth="1"/>
    <col min="10251" max="10252" width="10.85546875" customWidth="1"/>
    <col min="10253" max="10253" width="5.42578125" customWidth="1"/>
    <col min="10496" max="10496" width="2.7109375" customWidth="1"/>
    <col min="10497" max="10497" width="9.85546875" customWidth="1"/>
    <col min="10498" max="10498" width="11" customWidth="1"/>
    <col min="10499" max="10499" width="13" customWidth="1"/>
    <col min="10500" max="10500" width="7.5703125" customWidth="1"/>
    <col min="10501" max="10501" width="12" customWidth="1"/>
    <col min="10502" max="10502" width="10.7109375" customWidth="1"/>
    <col min="10503" max="10503" width="14" customWidth="1"/>
    <col min="10504" max="10504" width="12.42578125" customWidth="1"/>
    <col min="10505" max="10505" width="8.85546875" customWidth="1"/>
    <col min="10506" max="10506" width="10.42578125" customWidth="1"/>
    <col min="10507" max="10508" width="10.85546875" customWidth="1"/>
    <col min="10509" max="10509" width="5.42578125" customWidth="1"/>
    <col min="10752" max="10752" width="2.7109375" customWidth="1"/>
    <col min="10753" max="10753" width="9.85546875" customWidth="1"/>
    <col min="10754" max="10754" width="11" customWidth="1"/>
    <col min="10755" max="10755" width="13" customWidth="1"/>
    <col min="10756" max="10756" width="7.5703125" customWidth="1"/>
    <col min="10757" max="10757" width="12" customWidth="1"/>
    <col min="10758" max="10758" width="10.7109375" customWidth="1"/>
    <col min="10759" max="10759" width="14" customWidth="1"/>
    <col min="10760" max="10760" width="12.42578125" customWidth="1"/>
    <col min="10761" max="10761" width="8.85546875" customWidth="1"/>
    <col min="10762" max="10762" width="10.42578125" customWidth="1"/>
    <col min="10763" max="10764" width="10.85546875" customWidth="1"/>
    <col min="10765" max="10765" width="5.42578125" customWidth="1"/>
    <col min="11008" max="11008" width="2.7109375" customWidth="1"/>
    <col min="11009" max="11009" width="9.85546875" customWidth="1"/>
    <col min="11010" max="11010" width="11" customWidth="1"/>
    <col min="11011" max="11011" width="13" customWidth="1"/>
    <col min="11012" max="11012" width="7.5703125" customWidth="1"/>
    <col min="11013" max="11013" width="12" customWidth="1"/>
    <col min="11014" max="11014" width="10.7109375" customWidth="1"/>
    <col min="11015" max="11015" width="14" customWidth="1"/>
    <col min="11016" max="11016" width="12.42578125" customWidth="1"/>
    <col min="11017" max="11017" width="8.85546875" customWidth="1"/>
    <col min="11018" max="11018" width="10.42578125" customWidth="1"/>
    <col min="11019" max="11020" width="10.85546875" customWidth="1"/>
    <col min="11021" max="11021" width="5.42578125" customWidth="1"/>
    <col min="11264" max="11264" width="2.7109375" customWidth="1"/>
    <col min="11265" max="11265" width="9.85546875" customWidth="1"/>
    <col min="11266" max="11266" width="11" customWidth="1"/>
    <col min="11267" max="11267" width="13" customWidth="1"/>
    <col min="11268" max="11268" width="7.5703125" customWidth="1"/>
    <col min="11269" max="11269" width="12" customWidth="1"/>
    <col min="11270" max="11270" width="10.7109375" customWidth="1"/>
    <col min="11271" max="11271" width="14" customWidth="1"/>
    <col min="11272" max="11272" width="12.42578125" customWidth="1"/>
    <col min="11273" max="11273" width="8.85546875" customWidth="1"/>
    <col min="11274" max="11274" width="10.42578125" customWidth="1"/>
    <col min="11275" max="11276" width="10.85546875" customWidth="1"/>
    <col min="11277" max="11277" width="5.42578125" customWidth="1"/>
    <col min="11520" max="11520" width="2.7109375" customWidth="1"/>
    <col min="11521" max="11521" width="9.85546875" customWidth="1"/>
    <col min="11522" max="11522" width="11" customWidth="1"/>
    <col min="11523" max="11523" width="13" customWidth="1"/>
    <col min="11524" max="11524" width="7.5703125" customWidth="1"/>
    <col min="11525" max="11525" width="12" customWidth="1"/>
    <col min="11526" max="11526" width="10.7109375" customWidth="1"/>
    <col min="11527" max="11527" width="14" customWidth="1"/>
    <col min="11528" max="11528" width="12.42578125" customWidth="1"/>
    <col min="11529" max="11529" width="8.85546875" customWidth="1"/>
    <col min="11530" max="11530" width="10.42578125" customWidth="1"/>
    <col min="11531" max="11532" width="10.85546875" customWidth="1"/>
    <col min="11533" max="11533" width="5.42578125" customWidth="1"/>
    <col min="11776" max="11776" width="2.7109375" customWidth="1"/>
    <col min="11777" max="11777" width="9.85546875" customWidth="1"/>
    <col min="11778" max="11778" width="11" customWidth="1"/>
    <col min="11779" max="11779" width="13" customWidth="1"/>
    <col min="11780" max="11780" width="7.5703125" customWidth="1"/>
    <col min="11781" max="11781" width="12" customWidth="1"/>
    <col min="11782" max="11782" width="10.7109375" customWidth="1"/>
    <col min="11783" max="11783" width="14" customWidth="1"/>
    <col min="11784" max="11784" width="12.42578125" customWidth="1"/>
    <col min="11785" max="11785" width="8.85546875" customWidth="1"/>
    <col min="11786" max="11786" width="10.42578125" customWidth="1"/>
    <col min="11787" max="11788" width="10.85546875" customWidth="1"/>
    <col min="11789" max="11789" width="5.42578125" customWidth="1"/>
    <col min="12032" max="12032" width="2.7109375" customWidth="1"/>
    <col min="12033" max="12033" width="9.85546875" customWidth="1"/>
    <col min="12034" max="12034" width="11" customWidth="1"/>
    <col min="12035" max="12035" width="13" customWidth="1"/>
    <col min="12036" max="12036" width="7.5703125" customWidth="1"/>
    <col min="12037" max="12037" width="12" customWidth="1"/>
    <col min="12038" max="12038" width="10.7109375" customWidth="1"/>
    <col min="12039" max="12039" width="14" customWidth="1"/>
    <col min="12040" max="12040" width="12.42578125" customWidth="1"/>
    <col min="12041" max="12041" width="8.85546875" customWidth="1"/>
    <col min="12042" max="12042" width="10.42578125" customWidth="1"/>
    <col min="12043" max="12044" width="10.85546875" customWidth="1"/>
    <col min="12045" max="12045" width="5.42578125" customWidth="1"/>
    <col min="12288" max="12288" width="2.7109375" customWidth="1"/>
    <col min="12289" max="12289" width="9.85546875" customWidth="1"/>
    <col min="12290" max="12290" width="11" customWidth="1"/>
    <col min="12291" max="12291" width="13" customWidth="1"/>
    <col min="12292" max="12292" width="7.5703125" customWidth="1"/>
    <col min="12293" max="12293" width="12" customWidth="1"/>
    <col min="12294" max="12294" width="10.7109375" customWidth="1"/>
    <col min="12295" max="12295" width="14" customWidth="1"/>
    <col min="12296" max="12296" width="12.42578125" customWidth="1"/>
    <col min="12297" max="12297" width="8.85546875" customWidth="1"/>
    <col min="12298" max="12298" width="10.42578125" customWidth="1"/>
    <col min="12299" max="12300" width="10.85546875" customWidth="1"/>
    <col min="12301" max="12301" width="5.42578125" customWidth="1"/>
    <col min="12544" max="12544" width="2.7109375" customWidth="1"/>
    <col min="12545" max="12545" width="9.85546875" customWidth="1"/>
    <col min="12546" max="12546" width="11" customWidth="1"/>
    <col min="12547" max="12547" width="13" customWidth="1"/>
    <col min="12548" max="12548" width="7.5703125" customWidth="1"/>
    <col min="12549" max="12549" width="12" customWidth="1"/>
    <col min="12550" max="12550" width="10.7109375" customWidth="1"/>
    <col min="12551" max="12551" width="14" customWidth="1"/>
    <col min="12552" max="12552" width="12.42578125" customWidth="1"/>
    <col min="12553" max="12553" width="8.85546875" customWidth="1"/>
    <col min="12554" max="12554" width="10.42578125" customWidth="1"/>
    <col min="12555" max="12556" width="10.85546875" customWidth="1"/>
    <col min="12557" max="12557" width="5.42578125" customWidth="1"/>
    <col min="12800" max="12800" width="2.7109375" customWidth="1"/>
    <col min="12801" max="12801" width="9.85546875" customWidth="1"/>
    <col min="12802" max="12802" width="11" customWidth="1"/>
    <col min="12803" max="12803" width="13" customWidth="1"/>
    <col min="12804" max="12804" width="7.5703125" customWidth="1"/>
    <col min="12805" max="12805" width="12" customWidth="1"/>
    <col min="12806" max="12806" width="10.7109375" customWidth="1"/>
    <col min="12807" max="12807" width="14" customWidth="1"/>
    <col min="12808" max="12808" width="12.42578125" customWidth="1"/>
    <col min="12809" max="12809" width="8.85546875" customWidth="1"/>
    <col min="12810" max="12810" width="10.42578125" customWidth="1"/>
    <col min="12811" max="12812" width="10.85546875" customWidth="1"/>
    <col min="12813" max="12813" width="5.42578125" customWidth="1"/>
    <col min="13056" max="13056" width="2.7109375" customWidth="1"/>
    <col min="13057" max="13057" width="9.85546875" customWidth="1"/>
    <col min="13058" max="13058" width="11" customWidth="1"/>
    <col min="13059" max="13059" width="13" customWidth="1"/>
    <col min="13060" max="13060" width="7.5703125" customWidth="1"/>
    <col min="13061" max="13061" width="12" customWidth="1"/>
    <col min="13062" max="13062" width="10.7109375" customWidth="1"/>
    <col min="13063" max="13063" width="14" customWidth="1"/>
    <col min="13064" max="13064" width="12.42578125" customWidth="1"/>
    <col min="13065" max="13065" width="8.85546875" customWidth="1"/>
    <col min="13066" max="13066" width="10.42578125" customWidth="1"/>
    <col min="13067" max="13068" width="10.85546875" customWidth="1"/>
    <col min="13069" max="13069" width="5.42578125" customWidth="1"/>
    <col min="13312" max="13312" width="2.7109375" customWidth="1"/>
    <col min="13313" max="13313" width="9.85546875" customWidth="1"/>
    <col min="13314" max="13314" width="11" customWidth="1"/>
    <col min="13315" max="13315" width="13" customWidth="1"/>
    <col min="13316" max="13316" width="7.5703125" customWidth="1"/>
    <col min="13317" max="13317" width="12" customWidth="1"/>
    <col min="13318" max="13318" width="10.7109375" customWidth="1"/>
    <col min="13319" max="13319" width="14" customWidth="1"/>
    <col min="13320" max="13320" width="12.42578125" customWidth="1"/>
    <col min="13321" max="13321" width="8.85546875" customWidth="1"/>
    <col min="13322" max="13322" width="10.42578125" customWidth="1"/>
    <col min="13323" max="13324" width="10.85546875" customWidth="1"/>
    <col min="13325" max="13325" width="5.42578125" customWidth="1"/>
    <col min="13568" max="13568" width="2.7109375" customWidth="1"/>
    <col min="13569" max="13569" width="9.85546875" customWidth="1"/>
    <col min="13570" max="13570" width="11" customWidth="1"/>
    <col min="13571" max="13571" width="13" customWidth="1"/>
    <col min="13572" max="13572" width="7.5703125" customWidth="1"/>
    <col min="13573" max="13573" width="12" customWidth="1"/>
    <col min="13574" max="13574" width="10.7109375" customWidth="1"/>
    <col min="13575" max="13575" width="14" customWidth="1"/>
    <col min="13576" max="13576" width="12.42578125" customWidth="1"/>
    <col min="13577" max="13577" width="8.85546875" customWidth="1"/>
    <col min="13578" max="13578" width="10.42578125" customWidth="1"/>
    <col min="13579" max="13580" width="10.85546875" customWidth="1"/>
    <col min="13581" max="13581" width="5.42578125" customWidth="1"/>
    <col min="13824" max="13824" width="2.7109375" customWidth="1"/>
    <col min="13825" max="13825" width="9.85546875" customWidth="1"/>
    <col min="13826" max="13826" width="11" customWidth="1"/>
    <col min="13827" max="13827" width="13" customWidth="1"/>
    <col min="13828" max="13828" width="7.5703125" customWidth="1"/>
    <col min="13829" max="13829" width="12" customWidth="1"/>
    <col min="13830" max="13830" width="10.7109375" customWidth="1"/>
    <col min="13831" max="13831" width="14" customWidth="1"/>
    <col min="13832" max="13832" width="12.42578125" customWidth="1"/>
    <col min="13833" max="13833" width="8.85546875" customWidth="1"/>
    <col min="13834" max="13834" width="10.42578125" customWidth="1"/>
    <col min="13835" max="13836" width="10.85546875" customWidth="1"/>
    <col min="13837" max="13837" width="5.42578125" customWidth="1"/>
    <col min="14080" max="14080" width="2.7109375" customWidth="1"/>
    <col min="14081" max="14081" width="9.85546875" customWidth="1"/>
    <col min="14082" max="14082" width="11" customWidth="1"/>
    <col min="14083" max="14083" width="13" customWidth="1"/>
    <col min="14084" max="14084" width="7.5703125" customWidth="1"/>
    <col min="14085" max="14085" width="12" customWidth="1"/>
    <col min="14086" max="14086" width="10.7109375" customWidth="1"/>
    <col min="14087" max="14087" width="14" customWidth="1"/>
    <col min="14088" max="14088" width="12.42578125" customWidth="1"/>
    <col min="14089" max="14089" width="8.85546875" customWidth="1"/>
    <col min="14090" max="14090" width="10.42578125" customWidth="1"/>
    <col min="14091" max="14092" width="10.85546875" customWidth="1"/>
    <col min="14093" max="14093" width="5.42578125" customWidth="1"/>
    <col min="14336" max="14336" width="2.7109375" customWidth="1"/>
    <col min="14337" max="14337" width="9.85546875" customWidth="1"/>
    <col min="14338" max="14338" width="11" customWidth="1"/>
    <col min="14339" max="14339" width="13" customWidth="1"/>
    <col min="14340" max="14340" width="7.5703125" customWidth="1"/>
    <col min="14341" max="14341" width="12" customWidth="1"/>
    <col min="14342" max="14342" width="10.7109375" customWidth="1"/>
    <col min="14343" max="14343" width="14" customWidth="1"/>
    <col min="14344" max="14344" width="12.42578125" customWidth="1"/>
    <col min="14345" max="14345" width="8.85546875" customWidth="1"/>
    <col min="14346" max="14346" width="10.42578125" customWidth="1"/>
    <col min="14347" max="14348" width="10.85546875" customWidth="1"/>
    <col min="14349" max="14349" width="5.42578125" customWidth="1"/>
    <col min="14592" max="14592" width="2.7109375" customWidth="1"/>
    <col min="14593" max="14593" width="9.85546875" customWidth="1"/>
    <col min="14594" max="14594" width="11" customWidth="1"/>
    <col min="14595" max="14595" width="13" customWidth="1"/>
    <col min="14596" max="14596" width="7.5703125" customWidth="1"/>
    <col min="14597" max="14597" width="12" customWidth="1"/>
    <col min="14598" max="14598" width="10.7109375" customWidth="1"/>
    <col min="14599" max="14599" width="14" customWidth="1"/>
    <col min="14600" max="14600" width="12.42578125" customWidth="1"/>
    <col min="14601" max="14601" width="8.85546875" customWidth="1"/>
    <col min="14602" max="14602" width="10.42578125" customWidth="1"/>
    <col min="14603" max="14604" width="10.85546875" customWidth="1"/>
    <col min="14605" max="14605" width="5.42578125" customWidth="1"/>
    <col min="14848" max="14848" width="2.7109375" customWidth="1"/>
    <col min="14849" max="14849" width="9.85546875" customWidth="1"/>
    <col min="14850" max="14850" width="11" customWidth="1"/>
    <col min="14851" max="14851" width="13" customWidth="1"/>
    <col min="14852" max="14852" width="7.5703125" customWidth="1"/>
    <col min="14853" max="14853" width="12" customWidth="1"/>
    <col min="14854" max="14854" width="10.7109375" customWidth="1"/>
    <col min="14855" max="14855" width="14" customWidth="1"/>
    <col min="14856" max="14856" width="12.42578125" customWidth="1"/>
    <col min="14857" max="14857" width="8.85546875" customWidth="1"/>
    <col min="14858" max="14858" width="10.42578125" customWidth="1"/>
    <col min="14859" max="14860" width="10.85546875" customWidth="1"/>
    <col min="14861" max="14861" width="5.42578125" customWidth="1"/>
    <col min="15104" max="15104" width="2.7109375" customWidth="1"/>
    <col min="15105" max="15105" width="9.85546875" customWidth="1"/>
    <col min="15106" max="15106" width="11" customWidth="1"/>
    <col min="15107" max="15107" width="13" customWidth="1"/>
    <col min="15108" max="15108" width="7.5703125" customWidth="1"/>
    <col min="15109" max="15109" width="12" customWidth="1"/>
    <col min="15110" max="15110" width="10.7109375" customWidth="1"/>
    <col min="15111" max="15111" width="14" customWidth="1"/>
    <col min="15112" max="15112" width="12.42578125" customWidth="1"/>
    <col min="15113" max="15113" width="8.85546875" customWidth="1"/>
    <col min="15114" max="15114" width="10.42578125" customWidth="1"/>
    <col min="15115" max="15116" width="10.85546875" customWidth="1"/>
    <col min="15117" max="15117" width="5.42578125" customWidth="1"/>
    <col min="15360" max="15360" width="2.7109375" customWidth="1"/>
    <col min="15361" max="15361" width="9.85546875" customWidth="1"/>
    <col min="15362" max="15362" width="11" customWidth="1"/>
    <col min="15363" max="15363" width="13" customWidth="1"/>
    <col min="15364" max="15364" width="7.5703125" customWidth="1"/>
    <col min="15365" max="15365" width="12" customWidth="1"/>
    <col min="15366" max="15366" width="10.7109375" customWidth="1"/>
    <col min="15367" max="15367" width="14" customWidth="1"/>
    <col min="15368" max="15368" width="12.42578125" customWidth="1"/>
    <col min="15369" max="15369" width="8.85546875" customWidth="1"/>
    <col min="15370" max="15370" width="10.42578125" customWidth="1"/>
    <col min="15371" max="15372" width="10.85546875" customWidth="1"/>
    <col min="15373" max="15373" width="5.42578125" customWidth="1"/>
    <col min="15616" max="15616" width="2.7109375" customWidth="1"/>
    <col min="15617" max="15617" width="9.85546875" customWidth="1"/>
    <col min="15618" max="15618" width="11" customWidth="1"/>
    <col min="15619" max="15619" width="13" customWidth="1"/>
    <col min="15620" max="15620" width="7.5703125" customWidth="1"/>
    <col min="15621" max="15621" width="12" customWidth="1"/>
    <col min="15622" max="15622" width="10.7109375" customWidth="1"/>
    <col min="15623" max="15623" width="14" customWidth="1"/>
    <col min="15624" max="15624" width="12.42578125" customWidth="1"/>
    <col min="15625" max="15625" width="8.85546875" customWidth="1"/>
    <col min="15626" max="15626" width="10.42578125" customWidth="1"/>
    <col min="15627" max="15628" width="10.85546875" customWidth="1"/>
    <col min="15629" max="15629" width="5.42578125" customWidth="1"/>
    <col min="15872" max="15872" width="2.7109375" customWidth="1"/>
    <col min="15873" max="15873" width="9.85546875" customWidth="1"/>
    <col min="15874" max="15874" width="11" customWidth="1"/>
    <col min="15875" max="15875" width="13" customWidth="1"/>
    <col min="15876" max="15876" width="7.5703125" customWidth="1"/>
    <col min="15877" max="15877" width="12" customWidth="1"/>
    <col min="15878" max="15878" width="10.7109375" customWidth="1"/>
    <col min="15879" max="15879" width="14" customWidth="1"/>
    <col min="15880" max="15880" width="12.42578125" customWidth="1"/>
    <col min="15881" max="15881" width="8.85546875" customWidth="1"/>
    <col min="15882" max="15882" width="10.42578125" customWidth="1"/>
    <col min="15883" max="15884" width="10.85546875" customWidth="1"/>
    <col min="15885" max="15885" width="5.42578125" customWidth="1"/>
    <col min="16128" max="16128" width="2.7109375" customWidth="1"/>
    <col min="16129" max="16129" width="9.85546875" customWidth="1"/>
    <col min="16130" max="16130" width="11" customWidth="1"/>
    <col min="16131" max="16131" width="13" customWidth="1"/>
    <col min="16132" max="16132" width="7.5703125" customWidth="1"/>
    <col min="16133" max="16133" width="12" customWidth="1"/>
    <col min="16134" max="16134" width="10.7109375" customWidth="1"/>
    <col min="16135" max="16135" width="14" customWidth="1"/>
    <col min="16136" max="16136" width="12.42578125" customWidth="1"/>
    <col min="16137" max="16137" width="8.85546875" customWidth="1"/>
    <col min="16138" max="16138" width="10.42578125" customWidth="1"/>
    <col min="16139" max="16140" width="10.85546875" customWidth="1"/>
    <col min="16141" max="16141" width="5.42578125" customWidth="1"/>
  </cols>
  <sheetData>
    <row r="2" spans="2:15" x14ac:dyDescent="0.25">
      <c r="O2" s="73"/>
    </row>
    <row r="3" spans="2:15" x14ac:dyDescent="0.25">
      <c r="O3" s="73"/>
    </row>
    <row r="4" spans="2:15" x14ac:dyDescent="0.25">
      <c r="O4" s="73"/>
    </row>
    <row r="5" spans="2:15" x14ac:dyDescent="0.25">
      <c r="J5" s="74" t="s">
        <v>73</v>
      </c>
      <c r="K5" s="74"/>
      <c r="L5" s="74"/>
      <c r="M5" s="74"/>
      <c r="O5" s="73"/>
    </row>
    <row r="6" spans="2:15" x14ac:dyDescent="0.25">
      <c r="O6" s="73"/>
    </row>
    <row r="7" spans="2:15" ht="61.5" customHeight="1" x14ac:dyDescent="0.25">
      <c r="B7" s="72" t="s">
        <v>72</v>
      </c>
      <c r="C7" s="70" t="s">
        <v>71</v>
      </c>
      <c r="D7" s="70" t="s">
        <v>70</v>
      </c>
      <c r="E7" s="70" t="s">
        <v>69</v>
      </c>
      <c r="F7" s="71" t="s">
        <v>68</v>
      </c>
      <c r="G7" s="71" t="s">
        <v>67</v>
      </c>
      <c r="H7" s="70" t="s">
        <v>66</v>
      </c>
      <c r="I7" s="69" t="s">
        <v>65</v>
      </c>
      <c r="J7" s="68" t="s">
        <v>64</v>
      </c>
      <c r="K7" s="68" t="s">
        <v>63</v>
      </c>
      <c r="L7" s="67" t="s">
        <v>62</v>
      </c>
      <c r="M7" s="67"/>
      <c r="O7" t="s">
        <v>61</v>
      </c>
    </row>
    <row r="8" spans="2:15" ht="24.95" customHeight="1" x14ac:dyDescent="0.25">
      <c r="B8" s="44">
        <v>1</v>
      </c>
      <c r="C8" s="49" t="s">
        <v>21</v>
      </c>
      <c r="D8" s="44" t="s">
        <v>20</v>
      </c>
      <c r="E8" s="44" t="s">
        <v>19</v>
      </c>
      <c r="F8" s="43">
        <v>3925</v>
      </c>
      <c r="G8" s="43">
        <v>3953.29</v>
      </c>
      <c r="H8" s="66">
        <v>162001991</v>
      </c>
      <c r="I8" s="66" t="s">
        <v>60</v>
      </c>
      <c r="J8" s="41">
        <v>3850</v>
      </c>
      <c r="K8" s="54">
        <v>2602.472746331237</v>
      </c>
      <c r="L8" s="46"/>
      <c r="M8" s="46"/>
      <c r="O8" s="64"/>
    </row>
    <row r="9" spans="2:15" ht="24.95" customHeight="1" x14ac:dyDescent="0.25">
      <c r="B9" s="44">
        <v>2</v>
      </c>
      <c r="C9" s="49" t="s">
        <v>59</v>
      </c>
      <c r="D9" s="44" t="s">
        <v>11</v>
      </c>
      <c r="E9" s="44" t="s">
        <v>10</v>
      </c>
      <c r="F9" s="57">
        <v>4016</v>
      </c>
      <c r="G9" s="57">
        <v>4045.63</v>
      </c>
      <c r="H9" s="60">
        <v>161000032</v>
      </c>
      <c r="I9" s="60" t="s">
        <v>58</v>
      </c>
      <c r="J9" s="41">
        <v>4150</v>
      </c>
      <c r="K9" s="54">
        <v>2826.7819684288593</v>
      </c>
      <c r="L9" s="46"/>
      <c r="M9" s="46"/>
      <c r="O9" s="64"/>
    </row>
    <row r="10" spans="2:15" ht="24.95" customHeight="1" x14ac:dyDescent="0.25">
      <c r="B10" s="44">
        <v>3</v>
      </c>
      <c r="C10" s="49" t="s">
        <v>21</v>
      </c>
      <c r="D10" s="44" t="s">
        <v>20</v>
      </c>
      <c r="E10" s="44" t="s">
        <v>19</v>
      </c>
      <c r="F10" s="65">
        <v>3873</v>
      </c>
      <c r="G10" s="65">
        <v>3897.35</v>
      </c>
      <c r="H10" s="60">
        <v>162001993</v>
      </c>
      <c r="I10" s="60" t="s">
        <v>58</v>
      </c>
      <c r="J10" s="41">
        <v>3850</v>
      </c>
      <c r="K10" s="54">
        <v>2816.6045772409407</v>
      </c>
      <c r="L10" s="46"/>
      <c r="M10" s="46"/>
      <c r="O10" s="64"/>
    </row>
    <row r="11" spans="2:15" ht="24.95" customHeight="1" x14ac:dyDescent="0.25">
      <c r="B11" s="44">
        <v>4</v>
      </c>
      <c r="C11" s="49" t="s">
        <v>24</v>
      </c>
      <c r="D11" s="44" t="s">
        <v>11</v>
      </c>
      <c r="E11" s="44" t="s">
        <v>10</v>
      </c>
      <c r="F11" s="57">
        <v>3996</v>
      </c>
      <c r="G11" s="57">
        <v>4025.48</v>
      </c>
      <c r="H11" s="60">
        <v>162000121</v>
      </c>
      <c r="I11" s="60" t="s">
        <v>58</v>
      </c>
      <c r="J11" s="48">
        <v>3875</v>
      </c>
      <c r="K11" s="54">
        <v>3009.7097288676241</v>
      </c>
      <c r="L11" s="46"/>
      <c r="M11" s="46"/>
      <c r="O11"/>
    </row>
    <row r="12" spans="2:15" ht="24.95" customHeight="1" x14ac:dyDescent="0.25">
      <c r="B12" s="45">
        <v>5</v>
      </c>
      <c r="C12" s="49" t="s">
        <v>18</v>
      </c>
      <c r="D12" s="44" t="s">
        <v>11</v>
      </c>
      <c r="E12" s="44" t="s">
        <v>10</v>
      </c>
      <c r="F12" s="57">
        <v>3819</v>
      </c>
      <c r="G12" s="57">
        <v>3843.97</v>
      </c>
      <c r="H12" s="60">
        <v>162001996</v>
      </c>
      <c r="I12" s="60" t="s">
        <v>58</v>
      </c>
      <c r="J12" s="41">
        <v>4150</v>
      </c>
      <c r="K12" s="54">
        <v>2527.66719325961</v>
      </c>
      <c r="L12" s="46"/>
      <c r="M12" s="46"/>
      <c r="O12"/>
    </row>
    <row r="13" spans="2:15" ht="24.95" customHeight="1" x14ac:dyDescent="0.25">
      <c r="B13" s="45">
        <v>6</v>
      </c>
      <c r="C13" s="49" t="s">
        <v>21</v>
      </c>
      <c r="D13" s="44" t="s">
        <v>20</v>
      </c>
      <c r="E13" s="44" t="s">
        <v>19</v>
      </c>
      <c r="F13" s="57">
        <v>3232.28</v>
      </c>
      <c r="G13" s="57">
        <v>3248.87</v>
      </c>
      <c r="H13" s="60">
        <v>162001994</v>
      </c>
      <c r="I13" s="44" t="s">
        <v>58</v>
      </c>
      <c r="J13" s="63">
        <v>3850</v>
      </c>
      <c r="K13" s="54">
        <v>2160.6996444258525</v>
      </c>
      <c r="L13" s="46"/>
      <c r="M13" s="46"/>
      <c r="O13"/>
    </row>
    <row r="14" spans="2:15" ht="24.95" customHeight="1" x14ac:dyDescent="0.25">
      <c r="B14" s="45"/>
      <c r="C14" s="49" t="s">
        <v>18</v>
      </c>
      <c r="D14" s="44" t="s">
        <v>11</v>
      </c>
      <c r="E14" s="44" t="s">
        <v>10</v>
      </c>
      <c r="F14" s="57">
        <v>687.72</v>
      </c>
      <c r="G14" s="57">
        <v>699.73</v>
      </c>
      <c r="H14" s="60">
        <v>162001994</v>
      </c>
      <c r="I14" s="44" t="s">
        <v>58</v>
      </c>
      <c r="J14" s="39">
        <v>4150</v>
      </c>
      <c r="K14" s="54">
        <v>2476.9889694295616</v>
      </c>
      <c r="L14" s="46"/>
      <c r="M14" s="46"/>
      <c r="O14"/>
    </row>
    <row r="15" spans="2:15" ht="24.95" customHeight="1" x14ac:dyDescent="0.25">
      <c r="B15" s="45">
        <v>7</v>
      </c>
      <c r="C15" s="49" t="s">
        <v>34</v>
      </c>
      <c r="D15" s="44" t="s">
        <v>33</v>
      </c>
      <c r="E15" s="44" t="s">
        <v>32</v>
      </c>
      <c r="F15" s="44">
        <v>2516.6799999999998</v>
      </c>
      <c r="G15" s="44">
        <v>2528.81</v>
      </c>
      <c r="H15" s="60">
        <v>161009526</v>
      </c>
      <c r="I15" s="44" t="s">
        <v>58</v>
      </c>
      <c r="J15" s="62">
        <v>4623</v>
      </c>
      <c r="K15" s="54">
        <v>4500.9089920626293</v>
      </c>
      <c r="L15" s="46"/>
      <c r="M15" s="46"/>
      <c r="O15"/>
    </row>
    <row r="16" spans="2:15" ht="24.95" customHeight="1" x14ac:dyDescent="0.25">
      <c r="B16" s="45"/>
      <c r="C16" s="49" t="s">
        <v>31</v>
      </c>
      <c r="D16" s="44" t="s">
        <v>11</v>
      </c>
      <c r="E16" s="44" t="s">
        <v>10</v>
      </c>
      <c r="F16" s="44">
        <v>1195.42</v>
      </c>
      <c r="G16" s="44">
        <v>1201.19</v>
      </c>
      <c r="H16" s="60">
        <v>161009526</v>
      </c>
      <c r="I16" s="44" t="s">
        <v>58</v>
      </c>
      <c r="J16" s="50">
        <v>4336</v>
      </c>
      <c r="K16" s="54">
        <v>3852.0797820163489</v>
      </c>
      <c r="L16" s="46"/>
      <c r="M16" s="46"/>
      <c r="O16"/>
    </row>
    <row r="17" spans="2:15" ht="24.95" customHeight="1" x14ac:dyDescent="0.25">
      <c r="B17" s="45">
        <v>8</v>
      </c>
      <c r="C17" s="49" t="s">
        <v>34</v>
      </c>
      <c r="D17" s="44" t="s">
        <v>33</v>
      </c>
      <c r="E17" s="44" t="s">
        <v>32</v>
      </c>
      <c r="F17" s="57">
        <v>1985.08</v>
      </c>
      <c r="G17" s="57">
        <v>1993.45</v>
      </c>
      <c r="H17" s="60">
        <v>161009528</v>
      </c>
      <c r="I17" s="44" t="s">
        <v>57</v>
      </c>
      <c r="J17" s="61">
        <v>4702</v>
      </c>
      <c r="K17" s="54">
        <v>3781.5463672676242</v>
      </c>
      <c r="L17" s="46"/>
      <c r="M17" s="46"/>
      <c r="O17"/>
    </row>
    <row r="18" spans="2:15" ht="24.95" customHeight="1" x14ac:dyDescent="0.25">
      <c r="B18" s="45"/>
      <c r="C18" s="49" t="s">
        <v>31</v>
      </c>
      <c r="D18" s="44" t="s">
        <v>11</v>
      </c>
      <c r="E18" s="44" t="s">
        <v>10</v>
      </c>
      <c r="F18" s="57">
        <v>1918.92</v>
      </c>
      <c r="G18" s="57">
        <v>1926.98</v>
      </c>
      <c r="H18" s="60">
        <v>161009528</v>
      </c>
      <c r="I18" s="44" t="s">
        <v>57</v>
      </c>
      <c r="J18" s="53">
        <v>4150</v>
      </c>
      <c r="K18" s="54">
        <v>3537.0837374717103</v>
      </c>
      <c r="L18" s="46"/>
      <c r="M18" s="46"/>
      <c r="O18" t="s">
        <v>53</v>
      </c>
    </row>
    <row r="19" spans="2:15" ht="24.95" customHeight="1" x14ac:dyDescent="0.25">
      <c r="B19" s="45">
        <v>9</v>
      </c>
      <c r="C19" s="49" t="s">
        <v>21</v>
      </c>
      <c r="D19" s="44" t="s">
        <v>20</v>
      </c>
      <c r="E19" s="44" t="s">
        <v>19</v>
      </c>
      <c r="F19" s="57">
        <v>4066</v>
      </c>
      <c r="G19" s="57">
        <v>4095.6</v>
      </c>
      <c r="H19" s="49">
        <v>162001999</v>
      </c>
      <c r="I19" s="44" t="s">
        <v>57</v>
      </c>
      <c r="J19" s="45">
        <v>3850</v>
      </c>
      <c r="K19" s="54">
        <v>1881.3152489626555</v>
      </c>
      <c r="L19" s="46"/>
      <c r="M19" s="46"/>
      <c r="O19"/>
    </row>
    <row r="20" spans="2:15" ht="24.95" customHeight="1" x14ac:dyDescent="0.25">
      <c r="B20" s="45">
        <v>10</v>
      </c>
      <c r="C20" s="49" t="s">
        <v>21</v>
      </c>
      <c r="D20" s="44" t="s">
        <v>20</v>
      </c>
      <c r="E20" s="44" t="s">
        <v>19</v>
      </c>
      <c r="F20" s="57">
        <v>3084.55</v>
      </c>
      <c r="G20" s="57">
        <v>3000</v>
      </c>
      <c r="H20" s="49">
        <v>162002002</v>
      </c>
      <c r="I20" s="44" t="s">
        <v>56</v>
      </c>
      <c r="J20" s="45">
        <v>3850</v>
      </c>
      <c r="K20" s="54">
        <v>2529.7500262357012</v>
      </c>
      <c r="L20" s="46"/>
      <c r="M20" s="46"/>
      <c r="O20"/>
    </row>
    <row r="21" spans="2:15" ht="24.95" customHeight="1" x14ac:dyDescent="0.25">
      <c r="B21" s="45"/>
      <c r="C21" s="49" t="s">
        <v>18</v>
      </c>
      <c r="D21" s="44" t="s">
        <v>11</v>
      </c>
      <c r="E21" s="44" t="s">
        <v>10</v>
      </c>
      <c r="F21" s="57">
        <v>629.45000000000005</v>
      </c>
      <c r="G21" s="57">
        <v>740.17</v>
      </c>
      <c r="H21" s="49">
        <v>162002002</v>
      </c>
      <c r="I21" s="44" t="s">
        <v>56</v>
      </c>
      <c r="J21" s="45">
        <v>4150</v>
      </c>
      <c r="K21" s="54">
        <v>2983.0468003820433</v>
      </c>
      <c r="L21" s="46"/>
      <c r="M21" s="46"/>
      <c r="O21"/>
    </row>
    <row r="22" spans="2:15" ht="24.95" customHeight="1" x14ac:dyDescent="0.25">
      <c r="B22" s="45">
        <v>11</v>
      </c>
      <c r="C22" s="49" t="s">
        <v>21</v>
      </c>
      <c r="D22" s="44" t="s">
        <v>20</v>
      </c>
      <c r="E22" s="44" t="s">
        <v>19</v>
      </c>
      <c r="F22" s="57">
        <v>3974</v>
      </c>
      <c r="G22" s="57">
        <v>4003.4</v>
      </c>
      <c r="H22" s="49">
        <v>142000180</v>
      </c>
      <c r="I22" s="44" t="s">
        <v>55</v>
      </c>
      <c r="J22" s="58">
        <v>3850</v>
      </c>
      <c r="K22" s="54">
        <v>2504.9717159019488</v>
      </c>
      <c r="L22" s="46"/>
      <c r="M22" s="46"/>
      <c r="O22"/>
    </row>
    <row r="23" spans="2:15" ht="24.95" customHeight="1" x14ac:dyDescent="0.25">
      <c r="B23" s="45">
        <v>12</v>
      </c>
      <c r="C23" s="49" t="s">
        <v>34</v>
      </c>
      <c r="D23" s="44" t="s">
        <v>33</v>
      </c>
      <c r="E23" s="44" t="s">
        <v>32</v>
      </c>
      <c r="F23" s="57">
        <v>2001.86</v>
      </c>
      <c r="G23" s="57">
        <v>3000.29</v>
      </c>
      <c r="H23" s="44">
        <v>151000336</v>
      </c>
      <c r="I23" s="44" t="s">
        <v>54</v>
      </c>
      <c r="J23" s="59">
        <v>4750</v>
      </c>
      <c r="K23" s="54">
        <v>3953.5088738302679</v>
      </c>
      <c r="L23" s="46"/>
      <c r="M23" s="46"/>
      <c r="O23" t="s">
        <v>53</v>
      </c>
    </row>
    <row r="24" spans="2:15" ht="24.95" customHeight="1" x14ac:dyDescent="0.25">
      <c r="B24" s="45"/>
      <c r="C24" s="49" t="s">
        <v>31</v>
      </c>
      <c r="D24" s="44" t="s">
        <v>11</v>
      </c>
      <c r="E24" s="44" t="s">
        <v>10</v>
      </c>
      <c r="F24" s="57">
        <v>1935.14</v>
      </c>
      <c r="G24" s="57">
        <v>951.2</v>
      </c>
      <c r="H24" s="44">
        <v>151000336</v>
      </c>
      <c r="I24" s="44" t="s">
        <v>54</v>
      </c>
      <c r="J24" s="59">
        <v>4150</v>
      </c>
      <c r="K24" s="54">
        <v>3863.8445440956652</v>
      </c>
      <c r="L24" s="46"/>
      <c r="M24" s="46"/>
      <c r="O24" t="s">
        <v>53</v>
      </c>
    </row>
    <row r="25" spans="2:15" ht="24.95" customHeight="1" x14ac:dyDescent="0.25">
      <c r="B25" s="45">
        <v>13</v>
      </c>
      <c r="C25" s="49" t="s">
        <v>21</v>
      </c>
      <c r="D25" s="44" t="s">
        <v>20</v>
      </c>
      <c r="E25" s="44" t="s">
        <v>19</v>
      </c>
      <c r="F25" s="57">
        <v>3782</v>
      </c>
      <c r="G25" s="57">
        <v>3808</v>
      </c>
      <c r="H25" s="44">
        <v>162002005</v>
      </c>
      <c r="I25" s="44" t="s">
        <v>52</v>
      </c>
      <c r="J25" s="58">
        <v>3850</v>
      </c>
      <c r="K25" s="54">
        <v>2504.0944223939837</v>
      </c>
      <c r="L25" s="46"/>
      <c r="M25" s="46"/>
      <c r="O25"/>
    </row>
    <row r="26" spans="2:15" ht="24.95" customHeight="1" x14ac:dyDescent="0.25">
      <c r="B26" s="45">
        <v>14</v>
      </c>
      <c r="C26" s="49" t="s">
        <v>41</v>
      </c>
      <c r="D26" s="44" t="s">
        <v>11</v>
      </c>
      <c r="E26" s="44" t="s">
        <v>10</v>
      </c>
      <c r="F26" s="57">
        <v>4031</v>
      </c>
      <c r="G26" s="57">
        <v>4063.27</v>
      </c>
      <c r="H26" s="44">
        <v>151000079</v>
      </c>
      <c r="I26" s="44" t="s">
        <v>51</v>
      </c>
      <c r="J26" s="50">
        <v>4783</v>
      </c>
      <c r="K26" s="54">
        <v>3625.789830508475</v>
      </c>
      <c r="L26" s="46"/>
      <c r="M26" s="46"/>
      <c r="O26"/>
    </row>
    <row r="27" spans="2:15" ht="24.95" customHeight="1" x14ac:dyDescent="0.25">
      <c r="B27" s="45">
        <v>15</v>
      </c>
      <c r="C27" s="49" t="s">
        <v>21</v>
      </c>
      <c r="D27" s="44" t="s">
        <v>20</v>
      </c>
      <c r="E27" s="44" t="s">
        <v>19</v>
      </c>
      <c r="F27" s="57">
        <v>3776</v>
      </c>
      <c r="G27" s="57">
        <v>3802.16</v>
      </c>
      <c r="H27" s="49">
        <v>162002070</v>
      </c>
      <c r="I27" s="44" t="s">
        <v>51</v>
      </c>
      <c r="J27" s="50">
        <v>3983</v>
      </c>
      <c r="K27" s="54">
        <v>2150.7581713084601</v>
      </c>
      <c r="L27" s="46"/>
      <c r="M27" s="46"/>
      <c r="O27"/>
    </row>
    <row r="28" spans="2:15" ht="24.95" customHeight="1" x14ac:dyDescent="0.25">
      <c r="B28" s="45">
        <v>16</v>
      </c>
      <c r="C28" s="49" t="s">
        <v>34</v>
      </c>
      <c r="D28" s="44" t="s">
        <v>33</v>
      </c>
      <c r="E28" s="44" t="s">
        <v>32</v>
      </c>
      <c r="F28" s="57">
        <v>1896.76</v>
      </c>
      <c r="G28" s="57">
        <v>1900.56</v>
      </c>
      <c r="H28" s="49">
        <v>161009535</v>
      </c>
      <c r="I28" s="44" t="s">
        <v>50</v>
      </c>
      <c r="J28" s="50">
        <v>4769</v>
      </c>
      <c r="K28" s="54">
        <v>3882.1109791644176</v>
      </c>
      <c r="L28" s="46"/>
      <c r="M28" s="46"/>
      <c r="O28"/>
    </row>
    <row r="29" spans="2:15" ht="24.95" customHeight="1" x14ac:dyDescent="0.25">
      <c r="B29" s="55"/>
      <c r="C29" s="49" t="s">
        <v>31</v>
      </c>
      <c r="D29" s="44" t="s">
        <v>11</v>
      </c>
      <c r="E29" s="44" t="s">
        <v>10</v>
      </c>
      <c r="F29" s="42">
        <v>2032.24</v>
      </c>
      <c r="G29" s="42">
        <v>2036</v>
      </c>
      <c r="H29" s="49">
        <v>161009535</v>
      </c>
      <c r="I29" s="44" t="s">
        <v>50</v>
      </c>
      <c r="J29" s="50">
        <v>4236</v>
      </c>
      <c r="K29" s="54">
        <v>3745.7397613673006</v>
      </c>
      <c r="L29" s="46"/>
      <c r="M29" s="46"/>
      <c r="O29"/>
    </row>
    <row r="30" spans="2:15" ht="24.95" customHeight="1" x14ac:dyDescent="0.25">
      <c r="B30" s="45">
        <v>17</v>
      </c>
      <c r="C30" s="49" t="s">
        <v>21</v>
      </c>
      <c r="D30" s="44" t="s">
        <v>20</v>
      </c>
      <c r="E30" s="44" t="s">
        <v>19</v>
      </c>
      <c r="F30" s="42">
        <v>2848.81</v>
      </c>
      <c r="G30" s="42">
        <v>2810.44</v>
      </c>
      <c r="H30" s="44">
        <v>162002010</v>
      </c>
      <c r="I30" s="44" t="s">
        <v>49</v>
      </c>
      <c r="J30" s="45">
        <v>3850</v>
      </c>
      <c r="K30" s="54">
        <v>3350.8602425015956</v>
      </c>
      <c r="L30" s="46"/>
      <c r="M30" s="46"/>
      <c r="O30"/>
    </row>
    <row r="31" spans="2:15" ht="24.95" customHeight="1" x14ac:dyDescent="0.25">
      <c r="B31" s="45"/>
      <c r="C31" s="49" t="s">
        <v>18</v>
      </c>
      <c r="D31" s="44" t="s">
        <v>11</v>
      </c>
      <c r="E31" s="44" t="s">
        <v>10</v>
      </c>
      <c r="F31" s="42">
        <v>971.19</v>
      </c>
      <c r="G31" s="42">
        <v>1038.8499999999999</v>
      </c>
      <c r="H31" s="44">
        <v>162002010</v>
      </c>
      <c r="I31" s="44" t="s">
        <v>49</v>
      </c>
      <c r="J31" s="45">
        <v>4150</v>
      </c>
      <c r="K31" s="54">
        <v>2459.6367278094031</v>
      </c>
      <c r="L31" s="46"/>
      <c r="M31" s="46"/>
      <c r="O31"/>
    </row>
    <row r="32" spans="2:15" ht="24.95" customHeight="1" x14ac:dyDescent="0.25">
      <c r="B32" s="45">
        <v>18</v>
      </c>
      <c r="C32" s="49" t="s">
        <v>28</v>
      </c>
      <c r="D32" s="44" t="s">
        <v>11</v>
      </c>
      <c r="E32" s="44" t="s">
        <v>10</v>
      </c>
      <c r="F32" s="42">
        <v>3959</v>
      </c>
      <c r="G32" s="42">
        <v>3988.42</v>
      </c>
      <c r="H32" s="44">
        <v>161064992</v>
      </c>
      <c r="I32" s="44" t="s">
        <v>49</v>
      </c>
      <c r="J32" s="45">
        <v>4150</v>
      </c>
      <c r="K32" s="54">
        <v>3350.8602425015956</v>
      </c>
      <c r="L32" s="46"/>
      <c r="M32" s="46"/>
      <c r="O32"/>
    </row>
    <row r="33" spans="2:15" ht="24.95" customHeight="1" x14ac:dyDescent="0.25">
      <c r="B33" s="44">
        <v>19</v>
      </c>
      <c r="C33" s="49" t="s">
        <v>25</v>
      </c>
      <c r="D33" s="44" t="s">
        <v>11</v>
      </c>
      <c r="E33" s="44" t="s">
        <v>10</v>
      </c>
      <c r="F33" s="42">
        <v>1265.92</v>
      </c>
      <c r="G33" s="42">
        <v>1269.2</v>
      </c>
      <c r="H33" s="44">
        <v>151000340</v>
      </c>
      <c r="I33" s="44" t="s">
        <v>48</v>
      </c>
      <c r="J33" s="50">
        <v>3735</v>
      </c>
      <c r="K33" s="54">
        <v>3734.3919800043473</v>
      </c>
      <c r="L33" s="46"/>
      <c r="M33" s="46"/>
      <c r="O33"/>
    </row>
    <row r="34" spans="2:15" ht="24.95" customHeight="1" x14ac:dyDescent="0.25">
      <c r="B34" s="44"/>
      <c r="C34" s="49" t="s">
        <v>16</v>
      </c>
      <c r="D34" s="44" t="s">
        <v>11</v>
      </c>
      <c r="E34" s="44" t="s">
        <v>10</v>
      </c>
      <c r="F34" s="42">
        <v>2665.08</v>
      </c>
      <c r="G34" s="42">
        <v>2672</v>
      </c>
      <c r="H34" s="44">
        <v>151000340</v>
      </c>
      <c r="I34" s="44" t="s">
        <v>48</v>
      </c>
      <c r="J34" s="50">
        <v>4012</v>
      </c>
      <c r="K34" s="54">
        <v>3439.4701899978163</v>
      </c>
      <c r="L34" s="46"/>
      <c r="M34" s="46"/>
      <c r="O34"/>
    </row>
    <row r="35" spans="2:15" ht="24.95" customHeight="1" x14ac:dyDescent="0.25">
      <c r="B35" s="45">
        <v>20</v>
      </c>
      <c r="C35" s="49" t="s">
        <v>34</v>
      </c>
      <c r="D35" s="44" t="s">
        <v>33</v>
      </c>
      <c r="E35" s="44" t="s">
        <v>32</v>
      </c>
      <c r="F35" s="42">
        <v>2349.75</v>
      </c>
      <c r="G35" s="42">
        <v>2356.9699999999998</v>
      </c>
      <c r="H35" s="44">
        <v>161009538</v>
      </c>
      <c r="I35" s="44" t="s">
        <v>48</v>
      </c>
      <c r="J35" s="50">
        <v>5256</v>
      </c>
      <c r="K35" s="54">
        <v>4713.8139181413526</v>
      </c>
      <c r="L35" s="46"/>
      <c r="M35" s="46"/>
      <c r="O35"/>
    </row>
    <row r="36" spans="2:15" ht="24.95" customHeight="1" x14ac:dyDescent="0.25">
      <c r="B36" s="45"/>
      <c r="C36" s="49" t="s">
        <v>31</v>
      </c>
      <c r="D36" s="44" t="s">
        <v>11</v>
      </c>
      <c r="E36" s="44" t="s">
        <v>10</v>
      </c>
      <c r="F36" s="42">
        <v>1611.25</v>
      </c>
      <c r="G36" s="42">
        <v>1616.14</v>
      </c>
      <c r="H36" s="44">
        <v>161009538</v>
      </c>
      <c r="I36" s="44" t="s">
        <v>48</v>
      </c>
      <c r="J36" s="50">
        <v>4405</v>
      </c>
      <c r="K36" s="54">
        <v>4817.5339297403452</v>
      </c>
      <c r="L36" s="46"/>
      <c r="M36" s="46"/>
      <c r="O36"/>
    </row>
    <row r="37" spans="2:15" ht="24.95" customHeight="1" x14ac:dyDescent="0.25">
      <c r="B37" s="45">
        <v>21</v>
      </c>
      <c r="C37" s="49" t="s">
        <v>34</v>
      </c>
      <c r="D37" s="44" t="s">
        <v>33</v>
      </c>
      <c r="E37" s="44" t="s">
        <v>32</v>
      </c>
      <c r="F37" s="42">
        <v>1257.54</v>
      </c>
      <c r="G37" s="42">
        <v>1276.8599999999999</v>
      </c>
      <c r="H37" s="49">
        <v>151000342</v>
      </c>
      <c r="I37" s="44" t="s">
        <v>47</v>
      </c>
      <c r="J37" s="50">
        <v>4849</v>
      </c>
      <c r="K37" s="54">
        <v>3466.5094097519245</v>
      </c>
      <c r="L37" s="46"/>
      <c r="M37" s="46"/>
      <c r="O37"/>
    </row>
    <row r="38" spans="2:15" ht="24.95" customHeight="1" x14ac:dyDescent="0.25">
      <c r="B38" s="45"/>
      <c r="C38" s="49" t="s">
        <v>31</v>
      </c>
      <c r="D38" s="44" t="s">
        <v>11</v>
      </c>
      <c r="E38" s="44" t="s">
        <v>10</v>
      </c>
      <c r="F38" s="42">
        <v>2647.46</v>
      </c>
      <c r="G38" s="42">
        <v>2639.89</v>
      </c>
      <c r="H38" s="49">
        <v>151000342</v>
      </c>
      <c r="I38" s="44" t="s">
        <v>47</v>
      </c>
      <c r="J38" s="50">
        <v>3877</v>
      </c>
      <c r="K38" s="54">
        <v>4491.4522712310736</v>
      </c>
      <c r="L38" s="46"/>
      <c r="M38" s="46"/>
      <c r="O38"/>
    </row>
    <row r="39" spans="2:15" ht="24.95" customHeight="1" x14ac:dyDescent="0.25">
      <c r="B39" s="55">
        <v>22</v>
      </c>
      <c r="C39" s="49" t="s">
        <v>21</v>
      </c>
      <c r="D39" s="44" t="s">
        <v>20</v>
      </c>
      <c r="E39" s="44" t="s">
        <v>19</v>
      </c>
      <c r="F39" s="42">
        <v>3163.41</v>
      </c>
      <c r="G39" s="42">
        <v>3000.77</v>
      </c>
      <c r="H39" s="49">
        <v>162002015</v>
      </c>
      <c r="I39" s="44" t="s">
        <v>47</v>
      </c>
      <c r="J39" s="45">
        <v>3850</v>
      </c>
      <c r="K39" s="54">
        <v>2819.5887216451133</v>
      </c>
      <c r="L39" s="46"/>
      <c r="M39" s="46"/>
      <c r="O39"/>
    </row>
    <row r="40" spans="2:15" ht="24.95" customHeight="1" x14ac:dyDescent="0.25">
      <c r="B40" s="45"/>
      <c r="C40" s="49" t="s">
        <v>18</v>
      </c>
      <c r="D40" s="44" t="s">
        <v>11</v>
      </c>
      <c r="E40" s="44" t="s">
        <v>10</v>
      </c>
      <c r="F40" s="42">
        <v>645.59</v>
      </c>
      <c r="G40" s="42">
        <v>835</v>
      </c>
      <c r="H40" s="49">
        <v>162002015</v>
      </c>
      <c r="I40" s="44" t="s">
        <v>47</v>
      </c>
      <c r="J40" s="45">
        <v>4150</v>
      </c>
      <c r="K40" s="54">
        <v>2008.3481722006914</v>
      </c>
      <c r="L40" s="46"/>
      <c r="M40" s="46"/>
      <c r="O40"/>
    </row>
    <row r="41" spans="2:15" ht="24.95" customHeight="1" x14ac:dyDescent="0.25">
      <c r="B41" s="45">
        <v>23</v>
      </c>
      <c r="C41" s="49" t="s">
        <v>25</v>
      </c>
      <c r="D41" s="44" t="s">
        <v>11</v>
      </c>
      <c r="E41" s="44" t="s">
        <v>10</v>
      </c>
      <c r="F41" s="42">
        <v>1848</v>
      </c>
      <c r="G41" s="42">
        <v>1924.3</v>
      </c>
      <c r="H41" s="49">
        <v>161009540</v>
      </c>
      <c r="I41" s="44" t="s">
        <v>46</v>
      </c>
      <c r="J41" s="50">
        <v>4101</v>
      </c>
      <c r="K41" s="54">
        <v>3574.8375534363699</v>
      </c>
      <c r="L41" s="46"/>
      <c r="M41" s="46"/>
      <c r="O41"/>
    </row>
    <row r="42" spans="2:15" ht="24.95" customHeight="1" x14ac:dyDescent="0.25">
      <c r="B42" s="45"/>
      <c r="C42" s="49" t="s">
        <v>16</v>
      </c>
      <c r="D42" s="44" t="s">
        <v>11</v>
      </c>
      <c r="E42" s="44" t="s">
        <v>10</v>
      </c>
      <c r="F42" s="42">
        <v>1980</v>
      </c>
      <c r="G42" s="42">
        <v>1918.35</v>
      </c>
      <c r="H42" s="49">
        <v>161009540</v>
      </c>
      <c r="I42" s="44" t="s">
        <v>46</v>
      </c>
      <c r="J42" s="50">
        <v>4166</v>
      </c>
      <c r="K42" s="54">
        <v>3650.2406570389153</v>
      </c>
      <c r="L42" s="46"/>
      <c r="M42" s="46"/>
      <c r="O42"/>
    </row>
    <row r="43" spans="2:15" ht="24.95" customHeight="1" x14ac:dyDescent="0.25">
      <c r="B43" s="45">
        <v>24</v>
      </c>
      <c r="C43" s="49" t="s">
        <v>34</v>
      </c>
      <c r="D43" s="44" t="s">
        <v>33</v>
      </c>
      <c r="E43" s="44" t="s">
        <v>32</v>
      </c>
      <c r="F43" s="42">
        <v>3873</v>
      </c>
      <c r="G43" s="42">
        <v>3890.22</v>
      </c>
      <c r="H43" s="49">
        <v>16100120</v>
      </c>
      <c r="I43" s="44" t="s">
        <v>45</v>
      </c>
      <c r="J43" s="45">
        <v>4750</v>
      </c>
      <c r="K43" s="54">
        <v>3622.976346911958</v>
      </c>
      <c r="L43" s="46"/>
      <c r="M43" s="46"/>
      <c r="O43"/>
    </row>
    <row r="44" spans="2:15" ht="24.95" customHeight="1" x14ac:dyDescent="0.25">
      <c r="B44" s="45">
        <v>25</v>
      </c>
      <c r="C44" s="49" t="s">
        <v>21</v>
      </c>
      <c r="D44" s="44" t="s">
        <v>20</v>
      </c>
      <c r="E44" s="44" t="s">
        <v>19</v>
      </c>
      <c r="F44" s="42">
        <v>3398.44</v>
      </c>
      <c r="G44" s="42">
        <v>3424.89</v>
      </c>
      <c r="H44" s="49">
        <v>162002017</v>
      </c>
      <c r="I44" s="44" t="s">
        <v>46</v>
      </c>
      <c r="J44" s="45">
        <v>3850</v>
      </c>
      <c r="K44" s="54">
        <v>2760.025504782147</v>
      </c>
      <c r="L44" s="46"/>
      <c r="M44" s="46"/>
      <c r="O44"/>
    </row>
    <row r="45" spans="2:15" ht="24.95" customHeight="1" x14ac:dyDescent="0.25">
      <c r="B45" s="45"/>
      <c r="C45" s="49" t="s">
        <v>18</v>
      </c>
      <c r="D45" s="44" t="s">
        <v>11</v>
      </c>
      <c r="E45" s="44" t="s">
        <v>10</v>
      </c>
      <c r="F45" s="42">
        <v>693.56</v>
      </c>
      <c r="G45" s="42">
        <v>698.95</v>
      </c>
      <c r="H45" s="49">
        <v>162002017</v>
      </c>
      <c r="I45" s="44" t="s">
        <v>46</v>
      </c>
      <c r="J45" s="45">
        <v>4150</v>
      </c>
      <c r="K45" s="54">
        <v>2354.0806247361752</v>
      </c>
      <c r="L45" s="46"/>
      <c r="M45" s="46"/>
      <c r="O45"/>
    </row>
    <row r="46" spans="2:15" ht="24.95" customHeight="1" x14ac:dyDescent="0.25">
      <c r="B46" s="45">
        <v>26</v>
      </c>
      <c r="C46" s="49" t="s">
        <v>24</v>
      </c>
      <c r="D46" s="44" t="s">
        <v>11</v>
      </c>
      <c r="E46" s="44" t="s">
        <v>10</v>
      </c>
      <c r="F46" s="42">
        <v>3964</v>
      </c>
      <c r="G46" s="42">
        <v>3979.53</v>
      </c>
      <c r="H46" s="44">
        <v>162000137</v>
      </c>
      <c r="I46" s="56" t="s">
        <v>45</v>
      </c>
      <c r="J46" s="50">
        <v>4230</v>
      </c>
      <c r="K46" s="54">
        <v>3470.9438554738208</v>
      </c>
      <c r="L46" s="46"/>
      <c r="M46" s="46"/>
      <c r="O46"/>
    </row>
    <row r="47" spans="2:15" ht="24.95" customHeight="1" x14ac:dyDescent="0.25">
      <c r="B47" s="45">
        <v>27</v>
      </c>
      <c r="C47" s="49" t="s">
        <v>25</v>
      </c>
      <c r="D47" s="44" t="s">
        <v>11</v>
      </c>
      <c r="E47" s="44" t="s">
        <v>10</v>
      </c>
      <c r="F47" s="42">
        <v>1265.48</v>
      </c>
      <c r="G47" s="42">
        <v>1272.8499999999999</v>
      </c>
      <c r="H47" s="44">
        <v>161009543</v>
      </c>
      <c r="I47" s="44" t="s">
        <v>44</v>
      </c>
      <c r="J47" s="50">
        <v>4425</v>
      </c>
      <c r="K47" s="54">
        <v>3693.9004314636572</v>
      </c>
      <c r="L47" s="46"/>
      <c r="M47" s="46"/>
      <c r="O47"/>
    </row>
    <row r="48" spans="2:15" ht="24.95" customHeight="1" x14ac:dyDescent="0.25">
      <c r="B48" s="45"/>
      <c r="C48" s="49" t="s">
        <v>16</v>
      </c>
      <c r="D48" s="44" t="s">
        <v>11</v>
      </c>
      <c r="E48" s="44" t="s">
        <v>10</v>
      </c>
      <c r="F48" s="42">
        <v>2595.52</v>
      </c>
      <c r="G48" s="42">
        <v>2612.33</v>
      </c>
      <c r="H48" s="44">
        <v>161009543</v>
      </c>
      <c r="I48" s="44" t="s">
        <v>44</v>
      </c>
      <c r="J48" s="50">
        <v>3785</v>
      </c>
      <c r="K48" s="54">
        <v>3555.6584669448716</v>
      </c>
      <c r="L48" s="46"/>
      <c r="M48" s="46"/>
      <c r="O48"/>
    </row>
    <row r="49" spans="2:15" ht="24.95" customHeight="1" x14ac:dyDescent="0.25">
      <c r="B49" s="45">
        <v>28</v>
      </c>
      <c r="C49" s="49" t="s">
        <v>25</v>
      </c>
      <c r="D49" s="44" t="s">
        <v>11</v>
      </c>
      <c r="E49" s="44" t="s">
        <v>10</v>
      </c>
      <c r="F49" s="42">
        <v>1882.27</v>
      </c>
      <c r="G49" s="42">
        <v>1891.74</v>
      </c>
      <c r="H49" s="44">
        <v>161009547</v>
      </c>
      <c r="I49" s="44" t="s">
        <v>43</v>
      </c>
      <c r="J49" s="53">
        <v>4150</v>
      </c>
      <c r="K49" s="54">
        <v>3884.8145900011032</v>
      </c>
      <c r="L49" s="46"/>
      <c r="M49" s="46"/>
      <c r="O49" s="1" t="s">
        <v>23</v>
      </c>
    </row>
    <row r="50" spans="2:15" ht="24.95" customHeight="1" x14ac:dyDescent="0.25">
      <c r="B50" s="45"/>
      <c r="C50" s="49" t="s">
        <v>16</v>
      </c>
      <c r="D50" s="44" t="s">
        <v>11</v>
      </c>
      <c r="E50" s="44" t="s">
        <v>10</v>
      </c>
      <c r="F50" s="42">
        <v>2016.73</v>
      </c>
      <c r="G50" s="42">
        <v>2026.86</v>
      </c>
      <c r="H50" s="44">
        <v>161009547</v>
      </c>
      <c r="I50" s="44" t="s">
        <v>43</v>
      </c>
      <c r="J50" s="50">
        <v>4160</v>
      </c>
      <c r="K50" s="54">
        <v>3732.5285978864804</v>
      </c>
      <c r="L50" s="46"/>
      <c r="M50" s="46"/>
      <c r="O50"/>
    </row>
    <row r="51" spans="2:15" ht="24.95" customHeight="1" x14ac:dyDescent="0.25">
      <c r="B51" s="45">
        <v>29</v>
      </c>
      <c r="C51" s="49" t="s">
        <v>21</v>
      </c>
      <c r="D51" s="44" t="s">
        <v>20</v>
      </c>
      <c r="E51" s="44" t="s">
        <v>19</v>
      </c>
      <c r="F51" s="42">
        <v>3726</v>
      </c>
      <c r="G51" s="42">
        <v>3753.07</v>
      </c>
      <c r="H51" s="49">
        <v>162002023</v>
      </c>
      <c r="I51" s="44" t="s">
        <v>43</v>
      </c>
      <c r="J51" s="45">
        <v>3850</v>
      </c>
      <c r="K51" s="54">
        <v>2834.3450058010758</v>
      </c>
      <c r="L51" s="46"/>
      <c r="M51" s="46"/>
      <c r="O51"/>
    </row>
    <row r="52" spans="2:15" ht="24.95" customHeight="1" x14ac:dyDescent="0.25">
      <c r="B52" s="45">
        <v>30</v>
      </c>
      <c r="C52" s="49" t="s">
        <v>21</v>
      </c>
      <c r="D52" s="44" t="s">
        <v>20</v>
      </c>
      <c r="E52" s="44" t="s">
        <v>19</v>
      </c>
      <c r="F52" s="42">
        <v>3036</v>
      </c>
      <c r="G52" s="42">
        <v>3058.35</v>
      </c>
      <c r="H52" s="44">
        <v>162002025</v>
      </c>
      <c r="I52" s="44" t="s">
        <v>42</v>
      </c>
      <c r="J52" s="45">
        <v>3850</v>
      </c>
      <c r="K52" s="54">
        <v>2993.9870129870133</v>
      </c>
      <c r="L52" s="46"/>
      <c r="M52" s="46"/>
      <c r="O52"/>
    </row>
    <row r="53" spans="2:15" ht="24.95" customHeight="1" x14ac:dyDescent="0.25">
      <c r="B53" s="45"/>
      <c r="C53" s="49" t="s">
        <v>18</v>
      </c>
      <c r="D53" s="44" t="s">
        <v>11</v>
      </c>
      <c r="E53" s="44" t="s">
        <v>10</v>
      </c>
      <c r="F53" s="42">
        <v>759</v>
      </c>
      <c r="G53" s="42">
        <v>764.58</v>
      </c>
      <c r="H53" s="44">
        <v>162002025</v>
      </c>
      <c r="I53" s="44" t="s">
        <v>42</v>
      </c>
      <c r="J53" s="45">
        <v>4150</v>
      </c>
      <c r="K53" s="54">
        <v>2456.6195916640218</v>
      </c>
      <c r="L53" s="46"/>
      <c r="M53" s="46"/>
      <c r="O53"/>
    </row>
    <row r="54" spans="2:15" ht="24.95" customHeight="1" x14ac:dyDescent="0.25">
      <c r="B54" s="45">
        <v>31</v>
      </c>
      <c r="C54" s="49" t="s">
        <v>25</v>
      </c>
      <c r="D54" s="44" t="s">
        <v>11</v>
      </c>
      <c r="E54" s="44" t="s">
        <v>10</v>
      </c>
      <c r="F54" s="42">
        <v>1181.3800000000001</v>
      </c>
      <c r="G54" s="42">
        <v>1258.53</v>
      </c>
      <c r="H54" s="44">
        <v>151003468</v>
      </c>
      <c r="I54" s="44" t="s">
        <v>42</v>
      </c>
      <c r="J54" s="50">
        <v>3715</v>
      </c>
      <c r="K54" s="54">
        <v>3337.3220521664152</v>
      </c>
      <c r="L54" s="46"/>
      <c r="M54" s="46"/>
      <c r="O54"/>
    </row>
    <row r="55" spans="2:15" ht="24.95" customHeight="1" x14ac:dyDescent="0.25">
      <c r="B55" s="45"/>
      <c r="C55" s="49" t="s">
        <v>16</v>
      </c>
      <c r="D55" s="44" t="s">
        <v>11</v>
      </c>
      <c r="E55" s="44" t="s">
        <v>10</v>
      </c>
      <c r="F55" s="42">
        <v>2697.62</v>
      </c>
      <c r="G55" s="42">
        <v>2649.55</v>
      </c>
      <c r="H55" s="44">
        <v>151003468</v>
      </c>
      <c r="I55" s="44" t="s">
        <v>42</v>
      </c>
      <c r="J55" s="50">
        <v>3726</v>
      </c>
      <c r="K55" s="54">
        <v>3925.5236427320492</v>
      </c>
      <c r="L55" s="46"/>
      <c r="M55" s="46"/>
      <c r="O55"/>
    </row>
    <row r="56" spans="2:15" ht="24.95" customHeight="1" x14ac:dyDescent="0.25">
      <c r="B56" s="45">
        <v>32</v>
      </c>
      <c r="C56" s="49" t="s">
        <v>21</v>
      </c>
      <c r="D56" s="44" t="s">
        <v>20</v>
      </c>
      <c r="E56" s="44" t="s">
        <v>19</v>
      </c>
      <c r="F56" s="42">
        <v>3083.59</v>
      </c>
      <c r="G56" s="42">
        <v>3105.61</v>
      </c>
      <c r="H56" s="44">
        <v>162002029</v>
      </c>
      <c r="I56" s="44" t="s">
        <v>40</v>
      </c>
      <c r="J56" s="45">
        <v>3850</v>
      </c>
      <c r="K56" s="54">
        <v>3156.5692258271765</v>
      </c>
      <c r="L56" s="46"/>
      <c r="M56" s="46"/>
      <c r="O56"/>
    </row>
    <row r="57" spans="2:15" ht="24.95" customHeight="1" x14ac:dyDescent="0.25">
      <c r="B57" s="45"/>
      <c r="C57" s="49" t="s">
        <v>18</v>
      </c>
      <c r="D57" s="44" t="s">
        <v>11</v>
      </c>
      <c r="E57" s="44" t="s">
        <v>10</v>
      </c>
      <c r="F57" s="42">
        <v>642.41</v>
      </c>
      <c r="G57" s="42">
        <v>647</v>
      </c>
      <c r="H57" s="44">
        <v>162002029</v>
      </c>
      <c r="I57" s="44" t="s">
        <v>40</v>
      </c>
      <c r="J57" s="45">
        <v>4150</v>
      </c>
      <c r="K57" s="54">
        <v>2155.0727081138039</v>
      </c>
      <c r="L57" s="46"/>
      <c r="M57" s="46"/>
      <c r="O57"/>
    </row>
    <row r="58" spans="2:15" ht="24.95" customHeight="1" x14ac:dyDescent="0.25">
      <c r="B58" s="55">
        <v>33</v>
      </c>
      <c r="C58" s="49" t="s">
        <v>24</v>
      </c>
      <c r="D58" s="44" t="s">
        <v>11</v>
      </c>
      <c r="E58" s="44" t="s">
        <v>10</v>
      </c>
      <c r="F58" s="42">
        <v>3857</v>
      </c>
      <c r="G58" s="42">
        <v>3886.9</v>
      </c>
      <c r="H58" s="44">
        <v>162000142</v>
      </c>
      <c r="I58" s="44" t="s">
        <v>40</v>
      </c>
      <c r="J58" s="50">
        <v>4645</v>
      </c>
      <c r="K58" s="54">
        <v>3147.167504545941</v>
      </c>
      <c r="L58" s="46"/>
      <c r="M58" s="46"/>
      <c r="O58"/>
    </row>
    <row r="59" spans="2:15" ht="24.95" customHeight="1" x14ac:dyDescent="0.25">
      <c r="B59" s="45">
        <v>34</v>
      </c>
      <c r="C59" s="49" t="s">
        <v>41</v>
      </c>
      <c r="D59" s="44" t="s">
        <v>11</v>
      </c>
      <c r="E59" s="44" t="s">
        <v>10</v>
      </c>
      <c r="F59" s="42">
        <v>3956</v>
      </c>
      <c r="G59" s="42">
        <v>3982.72</v>
      </c>
      <c r="H59" s="44">
        <v>161004369</v>
      </c>
      <c r="I59" s="44" t="s">
        <v>40</v>
      </c>
      <c r="J59" s="50">
        <v>4668</v>
      </c>
      <c r="K59" s="39">
        <v>3189.7071490175799</v>
      </c>
      <c r="L59" s="46"/>
      <c r="M59" s="46"/>
      <c r="O59"/>
    </row>
    <row r="60" spans="2:15" ht="24.95" customHeight="1" x14ac:dyDescent="0.25">
      <c r="B60" s="45">
        <v>35</v>
      </c>
      <c r="C60" s="49" t="s">
        <v>21</v>
      </c>
      <c r="D60" s="44" t="s">
        <v>20</v>
      </c>
      <c r="E60" s="44" t="s">
        <v>19</v>
      </c>
      <c r="F60" s="42">
        <v>3849</v>
      </c>
      <c r="G60" s="42">
        <v>3876.98</v>
      </c>
      <c r="H60" s="44">
        <v>162002031</v>
      </c>
      <c r="I60" s="44" t="s">
        <v>39</v>
      </c>
      <c r="J60" s="45">
        <v>3850</v>
      </c>
      <c r="K60" s="39">
        <v>2272.8156420020537</v>
      </c>
      <c r="L60" s="46"/>
      <c r="M60" s="46"/>
      <c r="O60"/>
    </row>
    <row r="61" spans="2:15" ht="24.95" customHeight="1" x14ac:dyDescent="0.25">
      <c r="B61" s="45">
        <v>36</v>
      </c>
      <c r="C61" s="49" t="s">
        <v>34</v>
      </c>
      <c r="D61" s="44" t="s">
        <v>33</v>
      </c>
      <c r="E61" s="44" t="s">
        <v>32</v>
      </c>
      <c r="F61" s="42">
        <v>2631.04</v>
      </c>
      <c r="G61" s="42">
        <v>2643.63</v>
      </c>
      <c r="H61" s="44">
        <v>151000348</v>
      </c>
      <c r="I61" s="44" t="s">
        <v>39</v>
      </c>
      <c r="J61" s="48">
        <v>4630</v>
      </c>
      <c r="K61" s="39">
        <v>4224.680995413416</v>
      </c>
      <c r="L61" s="46"/>
      <c r="M61" s="46"/>
      <c r="O61"/>
    </row>
    <row r="62" spans="2:15" ht="24.95" customHeight="1" x14ac:dyDescent="0.25">
      <c r="B62" s="45"/>
      <c r="C62" s="49" t="s">
        <v>31</v>
      </c>
      <c r="D62" s="44" t="s">
        <v>11</v>
      </c>
      <c r="E62" s="44" t="s">
        <v>10</v>
      </c>
      <c r="F62" s="42">
        <v>1183.96</v>
      </c>
      <c r="G62" s="42">
        <v>1190.94</v>
      </c>
      <c r="H62" s="44">
        <v>151000348</v>
      </c>
      <c r="I62" s="44" t="s">
        <v>39</v>
      </c>
      <c r="J62" s="50">
        <v>4162</v>
      </c>
      <c r="K62" s="39">
        <v>4618.0910568609015</v>
      </c>
      <c r="L62" s="46"/>
      <c r="M62" s="46"/>
      <c r="O62"/>
    </row>
    <row r="63" spans="2:15" ht="24.95" customHeight="1" x14ac:dyDescent="0.25">
      <c r="B63" s="45">
        <v>37</v>
      </c>
      <c r="C63" s="49" t="s">
        <v>21</v>
      </c>
      <c r="D63" s="44" t="s">
        <v>20</v>
      </c>
      <c r="E63" s="44" t="s">
        <v>19</v>
      </c>
      <c r="F63" s="42">
        <v>3913</v>
      </c>
      <c r="G63" s="42">
        <v>3940.46</v>
      </c>
      <c r="H63" s="44">
        <v>162002032</v>
      </c>
      <c r="I63" s="44" t="s">
        <v>39</v>
      </c>
      <c r="J63" s="45">
        <v>3850</v>
      </c>
      <c r="K63" s="39">
        <v>2398.9915423970265</v>
      </c>
      <c r="L63" s="46"/>
      <c r="M63" s="46"/>
      <c r="O63"/>
    </row>
    <row r="64" spans="2:15" ht="24.95" customHeight="1" x14ac:dyDescent="0.25">
      <c r="B64" s="45">
        <v>38</v>
      </c>
      <c r="C64" s="49" t="s">
        <v>34</v>
      </c>
      <c r="D64" s="44" t="s">
        <v>33</v>
      </c>
      <c r="E64" s="44" t="s">
        <v>32</v>
      </c>
      <c r="F64" s="42">
        <v>3860.1</v>
      </c>
      <c r="G64" s="42">
        <v>3879</v>
      </c>
      <c r="H64" s="44">
        <v>161009552</v>
      </c>
      <c r="I64" s="44" t="s">
        <v>38</v>
      </c>
      <c r="J64" s="48">
        <v>4864</v>
      </c>
      <c r="K64" s="39">
        <v>4566.1923247278055</v>
      </c>
      <c r="L64" s="46"/>
      <c r="M64" s="46"/>
      <c r="O64"/>
    </row>
    <row r="65" spans="2:15" ht="24.95" customHeight="1" x14ac:dyDescent="0.25">
      <c r="B65" s="45">
        <v>39</v>
      </c>
      <c r="C65" s="49" t="s">
        <v>21</v>
      </c>
      <c r="D65" s="44" t="s">
        <v>20</v>
      </c>
      <c r="E65" s="44" t="s">
        <v>19</v>
      </c>
      <c r="F65" s="42">
        <v>3819</v>
      </c>
      <c r="G65" s="42">
        <v>3848.67</v>
      </c>
      <c r="H65" s="44">
        <v>162002032</v>
      </c>
      <c r="I65" s="44" t="s">
        <v>38</v>
      </c>
      <c r="J65" s="45">
        <v>3850</v>
      </c>
      <c r="K65" s="39">
        <v>2743.516668819876</v>
      </c>
      <c r="L65" s="46"/>
      <c r="M65" s="46"/>
      <c r="O65"/>
    </row>
    <row r="66" spans="2:15" ht="24.95" customHeight="1" x14ac:dyDescent="0.25">
      <c r="B66" s="45">
        <v>40</v>
      </c>
      <c r="C66" s="49" t="s">
        <v>21</v>
      </c>
      <c r="D66" s="44" t="s">
        <v>20</v>
      </c>
      <c r="E66" s="44" t="s">
        <v>19</v>
      </c>
      <c r="F66" s="42">
        <v>3212.4</v>
      </c>
      <c r="G66" s="42">
        <v>3234.46</v>
      </c>
      <c r="H66" s="44">
        <v>162002034</v>
      </c>
      <c r="I66" s="44" t="s">
        <v>38</v>
      </c>
      <c r="J66" s="45">
        <v>3850</v>
      </c>
      <c r="K66" s="39">
        <v>3311.3732091743118</v>
      </c>
      <c r="L66" s="46"/>
      <c r="M66" s="46"/>
      <c r="O66"/>
    </row>
    <row r="67" spans="2:15" ht="24.95" customHeight="1" x14ac:dyDescent="0.25">
      <c r="B67" s="45"/>
      <c r="C67" s="49" t="s">
        <v>18</v>
      </c>
      <c r="D67" s="44" t="s">
        <v>11</v>
      </c>
      <c r="E67" s="44" t="s">
        <v>10</v>
      </c>
      <c r="F67" s="42">
        <v>655.6</v>
      </c>
      <c r="G67" s="42">
        <v>660.08</v>
      </c>
      <c r="H67" s="44">
        <v>162002036</v>
      </c>
      <c r="I67" s="44" t="s">
        <v>38</v>
      </c>
      <c r="J67" s="45">
        <v>4150</v>
      </c>
      <c r="K67" s="39">
        <v>2854.6280339224809</v>
      </c>
      <c r="L67" s="46"/>
      <c r="M67" s="46"/>
      <c r="O67"/>
    </row>
    <row r="68" spans="2:15" ht="24.95" customHeight="1" x14ac:dyDescent="0.25">
      <c r="B68" s="45">
        <v>41</v>
      </c>
      <c r="C68" s="49" t="s">
        <v>25</v>
      </c>
      <c r="D68" s="44" t="s">
        <v>11</v>
      </c>
      <c r="E68" s="44" t="s">
        <v>10</v>
      </c>
      <c r="F68" s="42">
        <v>1262.05</v>
      </c>
      <c r="G68" s="42">
        <v>1267.98</v>
      </c>
      <c r="H68" s="44">
        <v>161009553</v>
      </c>
      <c r="I68" s="44" t="s">
        <v>38</v>
      </c>
      <c r="J68" s="53">
        <v>4150</v>
      </c>
      <c r="K68" s="39">
        <v>4104.4664318138548</v>
      </c>
      <c r="L68" s="46"/>
      <c r="M68" s="46"/>
      <c r="O68" s="1" t="s">
        <v>23</v>
      </c>
    </row>
    <row r="69" spans="2:15" ht="24.95" customHeight="1" x14ac:dyDescent="0.25">
      <c r="B69" s="45"/>
      <c r="C69" s="49" t="s">
        <v>16</v>
      </c>
      <c r="D69" s="44" t="s">
        <v>11</v>
      </c>
      <c r="E69" s="44" t="s">
        <v>10</v>
      </c>
      <c r="F69" s="42">
        <v>2656.95</v>
      </c>
      <c r="G69" s="42">
        <v>2669.55</v>
      </c>
      <c r="H69" s="44">
        <v>161009553</v>
      </c>
      <c r="I69" s="44" t="s">
        <v>38</v>
      </c>
      <c r="J69" s="50">
        <v>3932</v>
      </c>
      <c r="K69" s="39">
        <v>3124.5778863607861</v>
      </c>
      <c r="L69" s="46"/>
      <c r="M69" s="46"/>
      <c r="O69"/>
    </row>
    <row r="70" spans="2:15" ht="24.95" customHeight="1" x14ac:dyDescent="0.25">
      <c r="B70" s="45">
        <v>42</v>
      </c>
      <c r="C70" s="49" t="s">
        <v>34</v>
      </c>
      <c r="D70" s="44" t="s">
        <v>33</v>
      </c>
      <c r="E70" s="44" t="s">
        <v>32</v>
      </c>
      <c r="F70" s="42">
        <v>3952</v>
      </c>
      <c r="G70" s="42">
        <v>3975.63</v>
      </c>
      <c r="H70" s="44">
        <v>161009554</v>
      </c>
      <c r="I70" s="44" t="s">
        <v>37</v>
      </c>
      <c r="J70" s="48">
        <v>4678</v>
      </c>
      <c r="K70" s="39">
        <v>4032.9601144289181</v>
      </c>
      <c r="L70" s="46"/>
      <c r="M70" s="46"/>
      <c r="O70"/>
    </row>
    <row r="71" spans="2:15" ht="24.95" customHeight="1" x14ac:dyDescent="0.25">
      <c r="B71" s="45">
        <v>43</v>
      </c>
      <c r="C71" s="49" t="s">
        <v>24</v>
      </c>
      <c r="D71" s="44" t="s">
        <v>11</v>
      </c>
      <c r="E71" s="44" t="s">
        <v>10</v>
      </c>
      <c r="F71" s="42">
        <v>3950</v>
      </c>
      <c r="G71" s="42">
        <v>3979.77</v>
      </c>
      <c r="H71" s="44">
        <v>162000146</v>
      </c>
      <c r="I71" s="44" t="s">
        <v>36</v>
      </c>
      <c r="J71" s="50">
        <v>3478</v>
      </c>
      <c r="K71" s="39">
        <v>2619.3085703759857</v>
      </c>
      <c r="L71" s="46"/>
      <c r="M71" s="46"/>
      <c r="O71"/>
    </row>
    <row r="72" spans="2:15" ht="24.95" customHeight="1" x14ac:dyDescent="0.25">
      <c r="B72" s="45">
        <v>44</v>
      </c>
      <c r="C72" s="49" t="s">
        <v>21</v>
      </c>
      <c r="D72" s="44" t="s">
        <v>20</v>
      </c>
      <c r="E72" s="44" t="s">
        <v>19</v>
      </c>
      <c r="F72" s="42">
        <v>3210.75</v>
      </c>
      <c r="G72" s="42">
        <v>3234.81</v>
      </c>
      <c r="H72" s="44">
        <v>162002039</v>
      </c>
      <c r="I72" s="44" t="s">
        <v>17</v>
      </c>
      <c r="J72" s="45">
        <v>3850</v>
      </c>
      <c r="K72" s="39">
        <v>2283.7025008440514</v>
      </c>
      <c r="L72" s="46"/>
      <c r="M72" s="46"/>
      <c r="O72"/>
    </row>
    <row r="73" spans="2:15" ht="24.95" customHeight="1" x14ac:dyDescent="0.25">
      <c r="B73" s="45"/>
      <c r="C73" s="49" t="s">
        <v>18</v>
      </c>
      <c r="D73" s="44" t="s">
        <v>11</v>
      </c>
      <c r="E73" s="44" t="s">
        <v>10</v>
      </c>
      <c r="F73" s="42">
        <v>655.25</v>
      </c>
      <c r="G73" s="42">
        <v>660.14</v>
      </c>
      <c r="H73" s="44">
        <v>162002039</v>
      </c>
      <c r="I73" s="44" t="s">
        <v>17</v>
      </c>
      <c r="J73" s="45">
        <v>4150</v>
      </c>
      <c r="K73" s="39">
        <v>2346.9758358526933</v>
      </c>
      <c r="L73" s="46"/>
      <c r="M73" s="46"/>
      <c r="O73"/>
    </row>
    <row r="74" spans="2:15" ht="24.95" customHeight="1" x14ac:dyDescent="0.25">
      <c r="B74" s="45">
        <v>45</v>
      </c>
      <c r="C74" s="49" t="s">
        <v>34</v>
      </c>
      <c r="D74" s="44" t="s">
        <v>33</v>
      </c>
      <c r="E74" s="44" t="s">
        <v>32</v>
      </c>
      <c r="F74" s="42">
        <v>2753.97</v>
      </c>
      <c r="G74" s="42">
        <v>2771.17</v>
      </c>
      <c r="H74" s="44">
        <v>151000350</v>
      </c>
      <c r="I74" s="44" t="s">
        <v>30</v>
      </c>
      <c r="J74" s="41">
        <v>4750</v>
      </c>
      <c r="K74" s="39">
        <v>4389.2195236710031</v>
      </c>
      <c r="L74" s="46"/>
      <c r="M74" s="46"/>
      <c r="O74"/>
    </row>
    <row r="75" spans="2:15" ht="24.95" customHeight="1" x14ac:dyDescent="0.25">
      <c r="B75" s="45"/>
      <c r="C75" s="49" t="s">
        <v>31</v>
      </c>
      <c r="D75" s="44" t="s">
        <v>11</v>
      </c>
      <c r="E75" s="44" t="s">
        <v>10</v>
      </c>
      <c r="F75" s="42">
        <v>562.03</v>
      </c>
      <c r="G75" s="42">
        <v>565.42999999999995</v>
      </c>
      <c r="H75" s="44">
        <v>151000350</v>
      </c>
      <c r="I75" s="44" t="s">
        <v>30</v>
      </c>
      <c r="J75" s="45">
        <v>4150</v>
      </c>
      <c r="K75" s="39">
        <v>3062.5000635298866</v>
      </c>
      <c r="L75" s="46"/>
      <c r="M75" s="46"/>
      <c r="O75" s="1" t="s">
        <v>23</v>
      </c>
    </row>
    <row r="76" spans="2:15" ht="24.95" customHeight="1" x14ac:dyDescent="0.25">
      <c r="B76" s="45">
        <v>46</v>
      </c>
      <c r="C76" s="49" t="s">
        <v>24</v>
      </c>
      <c r="D76" s="44" t="s">
        <v>11</v>
      </c>
      <c r="E76" s="44" t="s">
        <v>10</v>
      </c>
      <c r="F76" s="42">
        <v>3966</v>
      </c>
      <c r="G76" s="42">
        <v>3996.64</v>
      </c>
      <c r="H76" s="44">
        <v>151000010</v>
      </c>
      <c r="I76" s="44" t="s">
        <v>29</v>
      </c>
      <c r="J76" s="50">
        <v>4150</v>
      </c>
      <c r="K76" s="50">
        <v>3156.0089906882154</v>
      </c>
      <c r="L76" s="46"/>
      <c r="M76" s="46"/>
      <c r="O76"/>
    </row>
    <row r="77" spans="2:15" ht="24.95" customHeight="1" x14ac:dyDescent="0.25">
      <c r="B77" s="45">
        <v>47</v>
      </c>
      <c r="C77" s="49" t="s">
        <v>35</v>
      </c>
      <c r="D77" s="44" t="s">
        <v>33</v>
      </c>
      <c r="E77" s="44" t="s">
        <v>32</v>
      </c>
      <c r="F77" s="42">
        <v>4047</v>
      </c>
      <c r="G77" s="42">
        <v>4126.7</v>
      </c>
      <c r="H77" s="44">
        <v>15100009</v>
      </c>
      <c r="I77" s="44" t="s">
        <v>17</v>
      </c>
      <c r="J77" s="41">
        <v>4295</v>
      </c>
      <c r="K77" s="50">
        <v>3162.0027947973772</v>
      </c>
      <c r="L77" s="46"/>
      <c r="M77" s="46"/>
    </row>
    <row r="78" spans="2:15" ht="24.95" customHeight="1" x14ac:dyDescent="0.25">
      <c r="B78" s="45">
        <v>48</v>
      </c>
      <c r="C78" s="49" t="s">
        <v>21</v>
      </c>
      <c r="D78" s="44" t="s">
        <v>20</v>
      </c>
      <c r="E78" s="44" t="s">
        <v>19</v>
      </c>
      <c r="F78" s="42">
        <v>3151.78</v>
      </c>
      <c r="G78" s="42">
        <v>3206.8</v>
      </c>
      <c r="H78" s="44">
        <v>162002042</v>
      </c>
      <c r="I78" s="44" t="s">
        <v>30</v>
      </c>
      <c r="J78" s="45">
        <v>3850</v>
      </c>
      <c r="K78" s="50">
        <v>2132.2991678078583</v>
      </c>
      <c r="L78" s="46"/>
      <c r="M78" s="46"/>
    </row>
    <row r="79" spans="2:15" ht="24.95" customHeight="1" x14ac:dyDescent="0.25">
      <c r="B79" s="45"/>
      <c r="C79" s="49" t="s">
        <v>18</v>
      </c>
      <c r="D79" s="44" t="s">
        <v>11</v>
      </c>
      <c r="E79" s="44" t="s">
        <v>10</v>
      </c>
      <c r="F79" s="42">
        <v>643.22</v>
      </c>
      <c r="G79" s="42">
        <v>615</v>
      </c>
      <c r="H79" s="44">
        <v>162002042</v>
      </c>
      <c r="I79" s="44" t="s">
        <v>30</v>
      </c>
      <c r="J79" s="45">
        <v>4150</v>
      </c>
      <c r="K79" s="50">
        <v>2428.2381910612162</v>
      </c>
      <c r="L79" s="46"/>
      <c r="M79" s="46"/>
    </row>
    <row r="80" spans="2:15" ht="24.95" customHeight="1" x14ac:dyDescent="0.25">
      <c r="B80" s="45">
        <v>49</v>
      </c>
      <c r="C80" s="49" t="s">
        <v>24</v>
      </c>
      <c r="D80" s="44" t="s">
        <v>11</v>
      </c>
      <c r="E80" s="44" t="s">
        <v>10</v>
      </c>
      <c r="F80" s="42">
        <v>3961</v>
      </c>
      <c r="G80" s="42">
        <v>3982.07</v>
      </c>
      <c r="H80" s="44">
        <v>162000149</v>
      </c>
      <c r="I80" s="44" t="s">
        <v>29</v>
      </c>
      <c r="J80" s="50">
        <v>4345</v>
      </c>
      <c r="K80" s="50">
        <v>2854.6321618743341</v>
      </c>
      <c r="L80" s="46"/>
      <c r="M80" s="46"/>
    </row>
    <row r="81" spans="2:15" ht="24.95" customHeight="1" x14ac:dyDescent="0.25">
      <c r="B81" s="45">
        <v>50</v>
      </c>
      <c r="C81" s="49" t="s">
        <v>34</v>
      </c>
      <c r="D81" s="44" t="s">
        <v>33</v>
      </c>
      <c r="E81" s="44" t="s">
        <v>32</v>
      </c>
      <c r="F81" s="42">
        <v>2701.38</v>
      </c>
      <c r="G81" s="42">
        <v>2696.21</v>
      </c>
      <c r="H81" s="44">
        <v>162009559</v>
      </c>
      <c r="I81" s="44" t="s">
        <v>30</v>
      </c>
      <c r="J81" s="48">
        <v>4270</v>
      </c>
      <c r="K81" s="39">
        <v>4322.7327147074166</v>
      </c>
      <c r="L81" s="46"/>
      <c r="M81" s="46"/>
    </row>
    <row r="82" spans="2:15" ht="24.95" customHeight="1" x14ac:dyDescent="0.25">
      <c r="B82" s="45"/>
      <c r="C82" s="49" t="s">
        <v>31</v>
      </c>
      <c r="D82" s="44" t="s">
        <v>11</v>
      </c>
      <c r="E82" s="44" t="s">
        <v>10</v>
      </c>
      <c r="F82" s="42">
        <v>1215.6199999999999</v>
      </c>
      <c r="G82" s="42">
        <v>1244.79</v>
      </c>
      <c r="H82" s="44">
        <v>162009559</v>
      </c>
      <c r="I82" s="44" t="s">
        <v>30</v>
      </c>
      <c r="J82" s="50">
        <v>4506</v>
      </c>
      <c r="K82" s="39">
        <v>3722.8075992791269</v>
      </c>
      <c r="L82" s="46"/>
      <c r="M82" s="46"/>
    </row>
    <row r="83" spans="2:15" ht="24.95" customHeight="1" x14ac:dyDescent="0.25">
      <c r="B83" s="45">
        <v>51</v>
      </c>
      <c r="C83" s="49" t="s">
        <v>21</v>
      </c>
      <c r="D83" s="44" t="s">
        <v>20</v>
      </c>
      <c r="E83" s="44" t="s">
        <v>19</v>
      </c>
      <c r="F83" s="42">
        <v>3229.85</v>
      </c>
      <c r="G83" s="42">
        <v>3309.57</v>
      </c>
      <c r="H83" s="44">
        <v>162002048</v>
      </c>
      <c r="I83" s="44" t="s">
        <v>17</v>
      </c>
      <c r="J83" s="45">
        <v>3850</v>
      </c>
      <c r="K83" s="39">
        <v>2410.745471704312</v>
      </c>
      <c r="L83" s="46"/>
      <c r="M83" s="46"/>
    </row>
    <row r="84" spans="2:15" ht="24.95" customHeight="1" x14ac:dyDescent="0.25">
      <c r="B84" s="45"/>
      <c r="C84" s="49" t="s">
        <v>18</v>
      </c>
      <c r="D84" s="44" t="s">
        <v>11</v>
      </c>
      <c r="E84" s="44" t="s">
        <v>10</v>
      </c>
      <c r="F84" s="42">
        <v>659.15</v>
      </c>
      <c r="G84" s="42">
        <v>607.97</v>
      </c>
      <c r="H84" s="44">
        <v>162002048</v>
      </c>
      <c r="I84" s="44" t="s">
        <v>17</v>
      </c>
      <c r="J84" s="45">
        <v>4150</v>
      </c>
      <c r="K84" s="39">
        <v>2657.0285486411367</v>
      </c>
      <c r="L84" s="46"/>
      <c r="M84" s="46"/>
    </row>
    <row r="85" spans="2:15" ht="24.95" customHeight="1" x14ac:dyDescent="0.25">
      <c r="B85" s="45">
        <v>52</v>
      </c>
      <c r="C85" s="49" t="s">
        <v>21</v>
      </c>
      <c r="D85" s="44" t="s">
        <v>20</v>
      </c>
      <c r="E85" s="44" t="s">
        <v>19</v>
      </c>
      <c r="F85" s="42">
        <v>3906</v>
      </c>
      <c r="G85" s="42">
        <v>3933.4</v>
      </c>
      <c r="H85" s="44">
        <v>162002046</v>
      </c>
      <c r="I85" s="44" t="s">
        <v>29</v>
      </c>
      <c r="J85" s="45">
        <v>3850</v>
      </c>
      <c r="K85" s="39">
        <v>2442.438108787816</v>
      </c>
      <c r="L85" s="46"/>
      <c r="M85" s="46"/>
    </row>
    <row r="86" spans="2:15" ht="24.95" customHeight="1" x14ac:dyDescent="0.25">
      <c r="B86" s="45">
        <v>53</v>
      </c>
      <c r="C86" s="49" t="s">
        <v>25</v>
      </c>
      <c r="D86" s="44" t="s">
        <v>11</v>
      </c>
      <c r="E86" s="44" t="s">
        <v>10</v>
      </c>
      <c r="F86" s="42">
        <v>1283</v>
      </c>
      <c r="G86" s="42">
        <v>1289.8599999999999</v>
      </c>
      <c r="H86" s="44">
        <v>161009561</v>
      </c>
      <c r="I86" s="44" t="s">
        <v>29</v>
      </c>
      <c r="J86" s="52">
        <v>4256</v>
      </c>
      <c r="K86" s="39">
        <v>3748.8652528941284</v>
      </c>
      <c r="L86" s="46"/>
      <c r="M86" s="46"/>
    </row>
    <row r="87" spans="2:15" ht="24.95" customHeight="1" x14ac:dyDescent="0.25">
      <c r="B87" s="45"/>
      <c r="C87" s="49" t="s">
        <v>16</v>
      </c>
      <c r="D87" s="44" t="s">
        <v>11</v>
      </c>
      <c r="E87" s="44" t="s">
        <v>10</v>
      </c>
      <c r="F87" s="42">
        <v>2701</v>
      </c>
      <c r="G87" s="42">
        <v>2715.38</v>
      </c>
      <c r="H87" s="44">
        <v>161009561</v>
      </c>
      <c r="I87" s="44" t="s">
        <v>29</v>
      </c>
      <c r="J87" s="52">
        <v>4056</v>
      </c>
      <c r="K87" s="39">
        <v>3453.9553471185368</v>
      </c>
      <c r="L87" s="46"/>
      <c r="M87" s="46"/>
    </row>
    <row r="88" spans="2:15" ht="24.95" customHeight="1" x14ac:dyDescent="0.25">
      <c r="B88" s="45">
        <v>54</v>
      </c>
      <c r="C88" s="49" t="s">
        <v>28</v>
      </c>
      <c r="D88" s="44" t="s">
        <v>11</v>
      </c>
      <c r="E88" s="44" t="s">
        <v>10</v>
      </c>
      <c r="F88" s="42">
        <v>4063</v>
      </c>
      <c r="G88" s="42">
        <v>4092.22</v>
      </c>
      <c r="H88" s="44">
        <v>161005077</v>
      </c>
      <c r="I88" s="44" t="s">
        <v>27</v>
      </c>
      <c r="J88" s="52">
        <v>3667</v>
      </c>
      <c r="K88" s="50">
        <v>3094.7149732620323</v>
      </c>
      <c r="L88" s="46"/>
      <c r="M88" s="46"/>
    </row>
    <row r="89" spans="2:15" ht="24.95" customHeight="1" x14ac:dyDescent="0.25">
      <c r="B89" s="45">
        <v>55</v>
      </c>
      <c r="C89" s="49" t="s">
        <v>24</v>
      </c>
      <c r="D89" s="44" t="s">
        <v>11</v>
      </c>
      <c r="E89" s="44" t="s">
        <v>10</v>
      </c>
      <c r="F89" s="42">
        <v>4097</v>
      </c>
      <c r="G89" s="42">
        <v>4124.6000000000004</v>
      </c>
      <c r="H89" s="44">
        <v>162000153</v>
      </c>
      <c r="I89" s="44" t="s">
        <v>27</v>
      </c>
      <c r="J89" s="51">
        <v>4150</v>
      </c>
      <c r="K89" s="50">
        <v>2134.2467779421086</v>
      </c>
      <c r="L89" s="46"/>
      <c r="M89" s="46"/>
      <c r="O89" s="1" t="s">
        <v>23</v>
      </c>
    </row>
    <row r="90" spans="2:15" ht="24.95" customHeight="1" x14ac:dyDescent="0.25">
      <c r="B90" s="45">
        <v>56</v>
      </c>
      <c r="C90" s="49" t="s">
        <v>25</v>
      </c>
      <c r="D90" s="44" t="s">
        <v>11</v>
      </c>
      <c r="E90" s="44" t="s">
        <v>10</v>
      </c>
      <c r="F90" s="42">
        <v>1581</v>
      </c>
      <c r="G90" s="42">
        <v>1590.05</v>
      </c>
      <c r="H90" s="44">
        <v>15000357</v>
      </c>
      <c r="I90" s="44" t="s">
        <v>26</v>
      </c>
      <c r="J90" s="51">
        <v>4150</v>
      </c>
      <c r="K90" s="50">
        <v>3732.5585339168488</v>
      </c>
      <c r="L90" s="46"/>
      <c r="M90" s="46"/>
      <c r="O90" s="1" t="s">
        <v>23</v>
      </c>
    </row>
    <row r="91" spans="2:15" ht="24.95" customHeight="1" x14ac:dyDescent="0.25">
      <c r="B91" s="45"/>
      <c r="C91" s="49" t="s">
        <v>16</v>
      </c>
      <c r="D91" s="44" t="s">
        <v>11</v>
      </c>
      <c r="E91" s="44" t="s">
        <v>10</v>
      </c>
      <c r="F91" s="42">
        <v>2304</v>
      </c>
      <c r="G91" s="42">
        <v>2318.9</v>
      </c>
      <c r="H91" s="44">
        <v>15000357</v>
      </c>
      <c r="I91" s="44" t="s">
        <v>26</v>
      </c>
      <c r="J91" s="51">
        <v>4150</v>
      </c>
      <c r="K91" s="50">
        <v>3833.2727672679275</v>
      </c>
      <c r="L91" s="46"/>
      <c r="M91" s="46"/>
      <c r="O91" s="1" t="s">
        <v>23</v>
      </c>
    </row>
    <row r="92" spans="2:15" ht="24.95" customHeight="1" x14ac:dyDescent="0.25">
      <c r="B92" s="45">
        <v>57</v>
      </c>
      <c r="C92" s="49" t="s">
        <v>25</v>
      </c>
      <c r="D92" s="44" t="s">
        <v>11</v>
      </c>
      <c r="E92" s="44" t="s">
        <v>10</v>
      </c>
      <c r="F92" s="42">
        <v>1264.31</v>
      </c>
      <c r="G92" s="42">
        <v>1270.3</v>
      </c>
      <c r="H92" s="44">
        <v>15000359</v>
      </c>
      <c r="I92" s="44" t="s">
        <v>22</v>
      </c>
      <c r="J92" s="51">
        <v>4150</v>
      </c>
      <c r="K92" s="50">
        <v>3881.2276440715391</v>
      </c>
      <c r="L92" s="46"/>
      <c r="M92" s="46"/>
      <c r="O92" s="1" t="s">
        <v>23</v>
      </c>
    </row>
    <row r="93" spans="2:15" ht="24.95" customHeight="1" x14ac:dyDescent="0.25">
      <c r="B93" s="45"/>
      <c r="C93" s="49" t="s">
        <v>16</v>
      </c>
      <c r="D93" s="44" t="s">
        <v>11</v>
      </c>
      <c r="E93" s="44" t="s">
        <v>10</v>
      </c>
      <c r="F93" s="42">
        <v>2661.69</v>
      </c>
      <c r="G93" s="42">
        <v>2673.94</v>
      </c>
      <c r="H93" s="44">
        <v>15000359</v>
      </c>
      <c r="I93" s="44" t="s">
        <v>22</v>
      </c>
      <c r="J93" s="52">
        <v>4168</v>
      </c>
      <c r="K93" s="50">
        <v>3806.4100901296983</v>
      </c>
      <c r="L93" s="46"/>
      <c r="M93" s="46"/>
    </row>
    <row r="94" spans="2:15" ht="24.95" customHeight="1" x14ac:dyDescent="0.25">
      <c r="B94" s="45">
        <v>58</v>
      </c>
      <c r="C94" s="49" t="s">
        <v>24</v>
      </c>
      <c r="D94" s="44" t="s">
        <v>11</v>
      </c>
      <c r="E94" s="44" t="s">
        <v>10</v>
      </c>
      <c r="F94" s="42">
        <v>3926</v>
      </c>
      <c r="G94" s="42">
        <v>3933.61</v>
      </c>
      <c r="H94" s="44">
        <v>162000155</v>
      </c>
      <c r="I94" s="44" t="s">
        <v>22</v>
      </c>
      <c r="J94" s="51">
        <v>4150</v>
      </c>
      <c r="K94" s="50">
        <v>2800.3919150761312</v>
      </c>
      <c r="L94" s="46"/>
      <c r="M94" s="46"/>
      <c r="O94" s="1" t="s">
        <v>23</v>
      </c>
    </row>
    <row r="95" spans="2:15" ht="24.95" customHeight="1" x14ac:dyDescent="0.25">
      <c r="B95" s="45">
        <v>59</v>
      </c>
      <c r="C95" s="49" t="s">
        <v>21</v>
      </c>
      <c r="D95" s="44" t="s">
        <v>20</v>
      </c>
      <c r="E95" s="44" t="s">
        <v>19</v>
      </c>
      <c r="F95" s="42">
        <v>3240.64</v>
      </c>
      <c r="G95" s="42">
        <v>3224.86</v>
      </c>
      <c r="H95" s="44">
        <v>162002053</v>
      </c>
      <c r="I95" s="44" t="s">
        <v>22</v>
      </c>
      <c r="J95" s="45">
        <v>3850</v>
      </c>
      <c r="K95" s="50">
        <v>1961.9626756133362</v>
      </c>
      <c r="L95" s="46"/>
      <c r="M95" s="46"/>
    </row>
    <row r="96" spans="2:15" ht="24.95" customHeight="1" x14ac:dyDescent="0.25">
      <c r="B96" s="45"/>
      <c r="C96" s="49" t="s">
        <v>18</v>
      </c>
      <c r="D96" s="44" t="s">
        <v>11</v>
      </c>
      <c r="E96" s="44" t="s">
        <v>10</v>
      </c>
      <c r="F96" s="42">
        <v>613.36</v>
      </c>
      <c r="G96" s="42">
        <v>658.09</v>
      </c>
      <c r="H96" s="44">
        <v>162002053</v>
      </c>
      <c r="I96" s="44" t="s">
        <v>22</v>
      </c>
      <c r="J96" s="41">
        <v>4150</v>
      </c>
      <c r="K96" s="50">
        <v>2045.5478388585818</v>
      </c>
      <c r="L96" s="46"/>
      <c r="M96" s="46"/>
    </row>
    <row r="97" spans="1:255" ht="24.95" customHeight="1" x14ac:dyDescent="0.25">
      <c r="B97" s="45">
        <v>60</v>
      </c>
      <c r="C97" s="49" t="s">
        <v>21</v>
      </c>
      <c r="D97" s="44" t="s">
        <v>20</v>
      </c>
      <c r="E97" s="44" t="s">
        <v>19</v>
      </c>
      <c r="F97" s="42">
        <v>3285.49</v>
      </c>
      <c r="G97" s="42">
        <v>3307.75</v>
      </c>
      <c r="H97" s="41">
        <v>162002056</v>
      </c>
      <c r="I97" s="41" t="s">
        <v>17</v>
      </c>
      <c r="J97" s="41">
        <v>3850</v>
      </c>
      <c r="K97" s="39">
        <v>2138.0347175478296</v>
      </c>
      <c r="L97" s="46"/>
      <c r="M97" s="46"/>
    </row>
    <row r="98" spans="1:255" ht="24.95" customHeight="1" x14ac:dyDescent="0.25">
      <c r="B98" s="45"/>
      <c r="C98" s="49" t="s">
        <v>18</v>
      </c>
      <c r="D98" s="44" t="s">
        <v>11</v>
      </c>
      <c r="E98" s="44" t="s">
        <v>10</v>
      </c>
      <c r="F98" s="42">
        <v>670.51</v>
      </c>
      <c r="G98" s="42">
        <v>675.05</v>
      </c>
      <c r="H98" s="41">
        <v>162002056</v>
      </c>
      <c r="I98" s="41" t="s">
        <v>17</v>
      </c>
      <c r="J98" s="41">
        <v>4150</v>
      </c>
      <c r="K98" s="39">
        <v>1905.1550371185749</v>
      </c>
      <c r="L98" s="46"/>
      <c r="M98" s="46"/>
    </row>
    <row r="99" spans="1:255" ht="24.95" customHeight="1" x14ac:dyDescent="0.25">
      <c r="B99" s="45">
        <v>61</v>
      </c>
      <c r="C99" s="49" t="s">
        <v>16</v>
      </c>
      <c r="D99" s="44" t="s">
        <v>11</v>
      </c>
      <c r="E99" s="44" t="s">
        <v>10</v>
      </c>
      <c r="F99" s="42">
        <v>3900</v>
      </c>
      <c r="G99" s="42">
        <v>3920.23</v>
      </c>
      <c r="H99" s="41">
        <v>151000360</v>
      </c>
      <c r="I99" s="41" t="s">
        <v>14</v>
      </c>
      <c r="J99" s="48">
        <v>4289</v>
      </c>
      <c r="K99" s="39">
        <v>3935.6077596892706</v>
      </c>
      <c r="L99" s="46"/>
      <c r="M99" s="46"/>
    </row>
    <row r="100" spans="1:255" ht="24.95" customHeight="1" x14ac:dyDescent="0.25">
      <c r="B100" s="45">
        <v>62</v>
      </c>
      <c r="C100" s="41" t="s">
        <v>15</v>
      </c>
      <c r="D100" s="44" t="s">
        <v>11</v>
      </c>
      <c r="E100" s="44" t="s">
        <v>10</v>
      </c>
      <c r="F100" s="42">
        <v>3856</v>
      </c>
      <c r="G100" s="42">
        <v>3931.21</v>
      </c>
      <c r="H100" s="41">
        <v>16200156</v>
      </c>
      <c r="I100" s="41" t="s">
        <v>14</v>
      </c>
      <c r="J100" s="41">
        <v>4150</v>
      </c>
      <c r="K100" s="39">
        <v>3129.1500217684256</v>
      </c>
      <c r="L100" s="46"/>
      <c r="M100" s="46"/>
    </row>
    <row r="101" spans="1:255" ht="24.95" customHeight="1" thickBot="1" x14ac:dyDescent="0.3">
      <c r="B101" s="45"/>
      <c r="C101" s="47" t="s">
        <v>13</v>
      </c>
      <c r="D101" s="44"/>
      <c r="E101" s="44"/>
      <c r="F101" s="42"/>
      <c r="G101" s="42"/>
      <c r="H101" s="41"/>
      <c r="I101" s="41"/>
      <c r="J101" s="41"/>
      <c r="K101" s="33"/>
      <c r="L101" s="46"/>
      <c r="M101" s="46"/>
    </row>
    <row r="102" spans="1:255" ht="24.95" customHeight="1" thickBot="1" x14ac:dyDescent="0.3">
      <c r="B102" s="45">
        <v>63</v>
      </c>
      <c r="C102" s="41" t="s">
        <v>12</v>
      </c>
      <c r="D102" s="44" t="s">
        <v>11</v>
      </c>
      <c r="E102" s="44" t="s">
        <v>10</v>
      </c>
      <c r="F102" s="43">
        <v>3902</v>
      </c>
      <c r="G102" s="42">
        <v>3927.34</v>
      </c>
      <c r="H102" s="41">
        <v>161000121</v>
      </c>
      <c r="I102" s="41" t="s">
        <v>9</v>
      </c>
      <c r="J102" s="41">
        <v>4150</v>
      </c>
      <c r="K102" s="39">
        <v>1759.9370828155243</v>
      </c>
      <c r="L102" s="40"/>
      <c r="M102" s="39"/>
      <c r="O102" s="38">
        <f>SUMPRODUCT($J8:$J101,O8:O101)/$J102</f>
        <v>0</v>
      </c>
    </row>
    <row r="103" spans="1:255" s="32" customFormat="1" ht="47.25" x14ac:dyDescent="0.25">
      <c r="B103" s="37"/>
      <c r="C103" s="22" t="s">
        <v>8</v>
      </c>
      <c r="D103" s="22"/>
      <c r="E103" s="22"/>
      <c r="F103" s="36">
        <f>SUM(F8:F102)</f>
        <v>245172.19999999998</v>
      </c>
      <c r="G103" s="36">
        <f>SUM(G8:G102)</f>
        <v>246787.50999999998</v>
      </c>
      <c r="H103" s="35"/>
      <c r="I103" s="34"/>
      <c r="J103" s="33">
        <f>SUMPRODUCT(G8:G102,J8:J102)/G103</f>
        <v>4126.6340036414322</v>
      </c>
      <c r="K103" s="33">
        <f>SUMPRODUCT($F8:$F102,K8:K102)/$F103</f>
        <v>3120.2979213559479</v>
      </c>
      <c r="L103" s="19">
        <f>+J103-600</f>
        <v>3526.6340036414322</v>
      </c>
      <c r="M103" s="18">
        <f>+J103-K103</f>
        <v>1006.3360822854843</v>
      </c>
      <c r="N103"/>
      <c r="O103" s="1"/>
      <c r="P103"/>
      <c r="Q103"/>
      <c r="R103"/>
      <c r="S103"/>
      <c r="U103"/>
    </row>
    <row r="104" spans="1:255" s="8" customFormat="1" ht="56.25" customHeight="1" x14ac:dyDescent="0.25">
      <c r="B104" s="24"/>
      <c r="C104" s="31" t="s">
        <v>7</v>
      </c>
      <c r="D104" s="31"/>
      <c r="E104" s="31"/>
      <c r="F104" s="23">
        <f>[1]F12!D48</f>
        <v>22265.299999999996</v>
      </c>
      <c r="G104" s="30" t="s">
        <v>6</v>
      </c>
      <c r="H104" s="29"/>
      <c r="I104" s="28"/>
      <c r="J104" s="27">
        <v>4074</v>
      </c>
      <c r="K104" s="26">
        <v>2872</v>
      </c>
      <c r="L104" s="19">
        <f>+J104-600</f>
        <v>3474</v>
      </c>
      <c r="M104" s="18">
        <f>+J104-K104</f>
        <v>1202</v>
      </c>
      <c r="N104" s="25"/>
      <c r="O104" s="1"/>
      <c r="P104" s="25"/>
      <c r="Q104"/>
      <c r="R104"/>
      <c r="S104"/>
      <c r="U104"/>
    </row>
    <row r="105" spans="1:255" s="8" customFormat="1" ht="50.25" customHeight="1" x14ac:dyDescent="0.25">
      <c r="B105" s="24"/>
      <c r="C105" s="22" t="s">
        <v>5</v>
      </c>
      <c r="D105" s="22"/>
      <c r="E105" s="22"/>
      <c r="F105" s="23">
        <f>SUM(F103:F104)</f>
        <v>267437.5</v>
      </c>
      <c r="G105" s="22"/>
      <c r="H105" s="22"/>
      <c r="I105" s="21"/>
      <c r="J105" s="20">
        <f>SUMPRODUCT($F103:$F104,J103:J104)/$F105</f>
        <v>4122.2520008135652</v>
      </c>
      <c r="K105" s="20">
        <f>SUMPRODUCT($F103:$F104,K103:K104)/$F105</f>
        <v>3099.6260720140772</v>
      </c>
      <c r="L105" s="19">
        <f>+J105-600</f>
        <v>3522.2520008135652</v>
      </c>
      <c r="M105" s="18">
        <f>+J105-K105</f>
        <v>1022.6259287994881</v>
      </c>
      <c r="N105"/>
      <c r="O105" s="1"/>
      <c r="P105"/>
      <c r="Q105"/>
      <c r="R105"/>
      <c r="S105"/>
      <c r="U105"/>
    </row>
    <row r="108" spans="1:255" x14ac:dyDescent="0.25">
      <c r="A108" s="13"/>
      <c r="B108" s="13"/>
      <c r="C108" s="17" t="s">
        <v>4</v>
      </c>
      <c r="D108" s="17"/>
      <c r="E108" s="17"/>
      <c r="F108" s="17"/>
      <c r="G108" s="17"/>
      <c r="H108" s="17"/>
      <c r="I108" s="2"/>
      <c r="J108" s="2"/>
      <c r="K108" s="2"/>
      <c r="L108" s="16"/>
      <c r="M108" s="3"/>
      <c r="N108" s="1"/>
      <c r="P108" s="13"/>
      <c r="S108" s="13"/>
      <c r="T108" s="14"/>
      <c r="U108" s="13"/>
      <c r="V108" s="13"/>
      <c r="W108" s="13"/>
      <c r="X108" s="13"/>
      <c r="Y108" s="13"/>
      <c r="Z108" s="13"/>
      <c r="AA108" s="13"/>
      <c r="AB108" s="13"/>
      <c r="AC108" s="13"/>
      <c r="AD108" s="13"/>
      <c r="AE108" s="13"/>
      <c r="AF108" s="13"/>
      <c r="AG108" s="13"/>
      <c r="AH108" s="13"/>
      <c r="AI108" s="13"/>
      <c r="AJ108" s="13"/>
      <c r="AK108" s="13"/>
      <c r="AL108" s="13"/>
      <c r="AM108" s="13"/>
      <c r="AN108" s="13"/>
      <c r="AO108" s="13"/>
      <c r="AP108" s="13"/>
      <c r="AQ108" s="13"/>
      <c r="AR108" s="13"/>
      <c r="AS108" s="13"/>
      <c r="AT108" s="13"/>
      <c r="AU108" s="13"/>
      <c r="AV108" s="13"/>
      <c r="AW108" s="13"/>
      <c r="AX108" s="13"/>
      <c r="AY108" s="13"/>
      <c r="AZ108" s="13"/>
      <c r="BA108" s="13"/>
      <c r="BB108" s="13"/>
      <c r="BC108" s="13"/>
      <c r="BD108" s="13"/>
      <c r="BE108" s="13"/>
      <c r="BF108" s="13"/>
      <c r="BG108" s="13"/>
      <c r="BH108" s="13"/>
      <c r="BI108" s="13"/>
      <c r="BJ108" s="13"/>
      <c r="BK108" s="13"/>
      <c r="BL108" s="13"/>
      <c r="BM108" s="13"/>
      <c r="BN108" s="13"/>
      <c r="BO108" s="13"/>
      <c r="BP108" s="13"/>
      <c r="BQ108" s="13"/>
      <c r="BR108" s="13"/>
      <c r="BS108" s="13"/>
      <c r="BT108" s="13"/>
      <c r="BU108" s="13"/>
      <c r="BV108" s="13"/>
      <c r="BW108" s="13"/>
      <c r="BX108" s="13"/>
      <c r="BY108" s="13"/>
      <c r="BZ108" s="13"/>
      <c r="CA108" s="13"/>
      <c r="CB108" s="13"/>
      <c r="CC108" s="13"/>
      <c r="CD108" s="13"/>
      <c r="CE108" s="13"/>
      <c r="CF108" s="13"/>
      <c r="CG108" s="13"/>
      <c r="CH108" s="13"/>
      <c r="CI108" s="13"/>
      <c r="CJ108" s="13"/>
      <c r="CK108" s="13"/>
      <c r="CL108" s="13"/>
      <c r="CM108" s="13"/>
      <c r="CN108" s="13"/>
      <c r="CO108" s="13"/>
      <c r="CP108" s="13"/>
      <c r="CQ108" s="13"/>
      <c r="CR108" s="13"/>
      <c r="CS108" s="13"/>
      <c r="CT108" s="13"/>
      <c r="CU108" s="13"/>
      <c r="CV108" s="13"/>
      <c r="CW108" s="13"/>
      <c r="CX108" s="13"/>
      <c r="CY108" s="13"/>
      <c r="CZ108" s="13"/>
      <c r="DA108" s="13"/>
      <c r="DB108" s="13"/>
      <c r="DC108" s="13"/>
      <c r="DD108" s="13"/>
      <c r="DE108" s="13"/>
      <c r="DF108" s="13"/>
      <c r="DG108" s="13"/>
      <c r="DH108" s="13"/>
      <c r="DI108" s="13"/>
      <c r="DJ108" s="13"/>
      <c r="DK108" s="13"/>
      <c r="DL108" s="13"/>
      <c r="DM108" s="13"/>
      <c r="DN108" s="13"/>
      <c r="DO108" s="13"/>
      <c r="DP108" s="13"/>
      <c r="DQ108" s="13"/>
      <c r="DR108" s="13"/>
      <c r="DS108" s="13"/>
      <c r="DT108" s="13"/>
      <c r="DU108" s="13"/>
      <c r="DV108" s="13"/>
      <c r="DW108" s="13"/>
      <c r="DX108" s="13"/>
      <c r="DY108" s="13"/>
      <c r="DZ108" s="13"/>
      <c r="EA108" s="13"/>
      <c r="EB108" s="13"/>
      <c r="EC108" s="13"/>
      <c r="ED108" s="13"/>
      <c r="EE108" s="13"/>
      <c r="EF108" s="13"/>
      <c r="EG108" s="13"/>
      <c r="EH108" s="13"/>
      <c r="EI108" s="13"/>
      <c r="EJ108" s="13"/>
      <c r="EK108" s="13"/>
      <c r="EL108" s="13"/>
      <c r="EM108" s="13"/>
      <c r="EN108" s="13"/>
      <c r="EO108" s="13"/>
      <c r="EP108" s="13"/>
      <c r="EQ108" s="13"/>
      <c r="ER108" s="13"/>
      <c r="ES108" s="13"/>
      <c r="ET108" s="13"/>
      <c r="EU108" s="13"/>
      <c r="EV108" s="13"/>
      <c r="EW108" s="13"/>
      <c r="EX108" s="13"/>
      <c r="EY108" s="13"/>
      <c r="EZ108" s="13"/>
      <c r="FA108" s="13"/>
      <c r="FB108" s="13"/>
      <c r="FC108" s="13"/>
      <c r="FD108" s="13"/>
      <c r="FE108" s="13"/>
      <c r="FF108" s="13"/>
      <c r="FG108" s="13"/>
      <c r="FH108" s="13"/>
      <c r="FI108" s="13"/>
      <c r="FJ108" s="13"/>
      <c r="FK108" s="13"/>
      <c r="FL108" s="13"/>
      <c r="FM108" s="13"/>
      <c r="FN108" s="13"/>
      <c r="FO108" s="13"/>
      <c r="FP108" s="13"/>
      <c r="FQ108" s="13"/>
      <c r="FR108" s="13"/>
      <c r="FS108" s="13"/>
      <c r="FT108" s="13"/>
      <c r="FU108" s="13"/>
      <c r="FV108" s="13"/>
      <c r="FW108" s="13"/>
      <c r="FX108" s="13"/>
      <c r="FY108" s="13"/>
      <c r="FZ108" s="13"/>
      <c r="GA108" s="13"/>
      <c r="GB108" s="13"/>
      <c r="GC108" s="13"/>
      <c r="GD108" s="13"/>
      <c r="GE108" s="13"/>
      <c r="GF108" s="13"/>
      <c r="GG108" s="13"/>
      <c r="GH108" s="13"/>
      <c r="GI108" s="13"/>
      <c r="GJ108" s="13"/>
      <c r="GK108" s="13"/>
      <c r="GL108" s="13"/>
      <c r="GM108" s="13"/>
      <c r="GN108" s="13"/>
      <c r="GO108" s="13"/>
      <c r="GP108" s="13"/>
      <c r="GQ108" s="13"/>
      <c r="GR108" s="13"/>
      <c r="GS108" s="13"/>
      <c r="GT108" s="13"/>
      <c r="GU108" s="13"/>
      <c r="GV108" s="13"/>
      <c r="GW108" s="13"/>
      <c r="GX108" s="13"/>
      <c r="GY108" s="13"/>
      <c r="GZ108" s="13"/>
      <c r="HA108" s="13"/>
      <c r="HB108" s="13"/>
      <c r="HC108" s="13"/>
      <c r="HD108" s="13"/>
      <c r="HE108" s="13"/>
      <c r="HF108" s="13"/>
      <c r="HG108" s="13"/>
      <c r="HH108" s="13"/>
      <c r="HI108" s="13"/>
      <c r="HJ108" s="13"/>
      <c r="HK108" s="13"/>
      <c r="HL108" s="13"/>
      <c r="HM108" s="13"/>
      <c r="HN108" s="13"/>
      <c r="HO108" s="13"/>
      <c r="HP108" s="13"/>
      <c r="HQ108" s="13"/>
      <c r="HR108" s="13"/>
      <c r="HS108" s="13"/>
      <c r="HT108" s="13"/>
      <c r="HU108" s="13"/>
      <c r="HV108" s="13"/>
      <c r="HW108" s="13"/>
      <c r="HX108" s="13"/>
      <c r="HY108" s="13"/>
      <c r="HZ108" s="13"/>
      <c r="IA108" s="13"/>
      <c r="IB108" s="13"/>
      <c r="IC108" s="13"/>
      <c r="ID108" s="13"/>
      <c r="IE108" s="13"/>
      <c r="IF108" s="13"/>
      <c r="IG108" s="13"/>
      <c r="IH108" s="13"/>
      <c r="II108" s="13"/>
      <c r="IJ108" s="13"/>
      <c r="IK108" s="13"/>
      <c r="IL108" s="13"/>
      <c r="IM108" s="13"/>
      <c r="IN108" s="13"/>
      <c r="IO108" s="13"/>
      <c r="IP108" s="13"/>
      <c r="IQ108" s="13"/>
      <c r="IR108" s="13"/>
      <c r="IS108" s="13"/>
      <c r="IT108" s="13"/>
      <c r="IU108" s="13"/>
    </row>
    <row r="109" spans="1:255" ht="15" customHeight="1" x14ac:dyDescent="0.25">
      <c r="A109" s="13"/>
      <c r="B109" s="13"/>
      <c r="C109" s="15" t="s">
        <v>3</v>
      </c>
      <c r="D109" s="15"/>
      <c r="E109" s="15"/>
      <c r="F109" s="15"/>
      <c r="G109" s="15"/>
      <c r="H109" s="15"/>
      <c r="I109" s="15"/>
      <c r="J109" s="15"/>
      <c r="K109" s="15"/>
      <c r="L109" s="15"/>
      <c r="M109" s="3"/>
      <c r="N109" s="1"/>
      <c r="P109" s="13"/>
      <c r="Q109" s="13"/>
      <c r="R109" s="13"/>
      <c r="S109" s="13"/>
      <c r="T109" s="14"/>
      <c r="U109" s="13"/>
      <c r="V109" s="13"/>
      <c r="W109" s="13"/>
      <c r="X109" s="13"/>
      <c r="Y109" s="13"/>
      <c r="Z109" s="13"/>
      <c r="AA109" s="13"/>
      <c r="AB109" s="13"/>
      <c r="AC109" s="13"/>
      <c r="AD109" s="13"/>
      <c r="AE109" s="13"/>
      <c r="AF109" s="13"/>
      <c r="AG109" s="13"/>
      <c r="AH109" s="13"/>
      <c r="AI109" s="13"/>
      <c r="AJ109" s="13"/>
      <c r="AK109" s="13"/>
      <c r="AL109" s="13"/>
      <c r="AM109" s="13"/>
      <c r="AN109" s="13"/>
      <c r="AO109" s="13"/>
      <c r="AP109" s="13"/>
      <c r="AQ109" s="13"/>
      <c r="AR109" s="13"/>
      <c r="AS109" s="13"/>
      <c r="AT109" s="13"/>
      <c r="AU109" s="13"/>
      <c r="AV109" s="13"/>
      <c r="AW109" s="13"/>
      <c r="AX109" s="13"/>
      <c r="AY109" s="13"/>
      <c r="AZ109" s="13"/>
      <c r="BA109" s="13"/>
      <c r="BB109" s="13"/>
      <c r="BC109" s="13"/>
      <c r="BD109" s="13"/>
      <c r="BE109" s="13"/>
      <c r="BF109" s="13"/>
      <c r="BG109" s="13"/>
      <c r="BH109" s="13"/>
      <c r="BI109" s="13"/>
      <c r="BJ109" s="13"/>
      <c r="BK109" s="13"/>
      <c r="BL109" s="13"/>
      <c r="BM109" s="13"/>
      <c r="BN109" s="13"/>
      <c r="BO109" s="13"/>
      <c r="BP109" s="13"/>
      <c r="BQ109" s="13"/>
      <c r="BR109" s="13"/>
      <c r="BS109" s="13"/>
      <c r="BT109" s="13"/>
      <c r="BU109" s="13"/>
      <c r="BV109" s="13"/>
      <c r="BW109" s="13"/>
      <c r="BX109" s="13"/>
      <c r="BY109" s="13"/>
      <c r="BZ109" s="13"/>
      <c r="CA109" s="13"/>
      <c r="CB109" s="13"/>
      <c r="CC109" s="13"/>
      <c r="CD109" s="13"/>
      <c r="CE109" s="13"/>
      <c r="CF109" s="13"/>
      <c r="CG109" s="13"/>
      <c r="CH109" s="13"/>
      <c r="CI109" s="13"/>
      <c r="CJ109" s="13"/>
      <c r="CK109" s="13"/>
      <c r="CL109" s="13"/>
      <c r="CM109" s="13"/>
      <c r="CN109" s="13"/>
      <c r="CO109" s="13"/>
      <c r="CP109" s="13"/>
      <c r="CQ109" s="13"/>
      <c r="CR109" s="13"/>
      <c r="CS109" s="13"/>
      <c r="CT109" s="13"/>
      <c r="CU109" s="13"/>
      <c r="CV109" s="13"/>
      <c r="CW109" s="13"/>
      <c r="CX109" s="13"/>
      <c r="CY109" s="13"/>
      <c r="CZ109" s="13"/>
      <c r="DA109" s="13"/>
      <c r="DB109" s="13"/>
      <c r="DC109" s="13"/>
      <c r="DD109" s="13"/>
      <c r="DE109" s="13"/>
      <c r="DF109" s="13"/>
      <c r="DG109" s="13"/>
      <c r="DH109" s="13"/>
      <c r="DI109" s="13"/>
      <c r="DJ109" s="13"/>
      <c r="DK109" s="13"/>
      <c r="DL109" s="13"/>
      <c r="DM109" s="13"/>
      <c r="DN109" s="13"/>
      <c r="DO109" s="13"/>
      <c r="DP109" s="13"/>
      <c r="DQ109" s="13"/>
      <c r="DR109" s="13"/>
      <c r="DS109" s="13"/>
      <c r="DT109" s="13"/>
      <c r="DU109" s="13"/>
      <c r="DV109" s="13"/>
      <c r="DW109" s="13"/>
      <c r="DX109" s="13"/>
      <c r="DY109" s="13"/>
      <c r="DZ109" s="13"/>
      <c r="EA109" s="13"/>
      <c r="EB109" s="13"/>
      <c r="EC109" s="13"/>
      <c r="ED109" s="13"/>
      <c r="EE109" s="13"/>
      <c r="EF109" s="13"/>
      <c r="EG109" s="13"/>
      <c r="EH109" s="13"/>
      <c r="EI109" s="13"/>
      <c r="EJ109" s="13"/>
      <c r="EK109" s="13"/>
      <c r="EL109" s="13"/>
      <c r="EM109" s="13"/>
      <c r="EN109" s="13"/>
      <c r="EO109" s="13"/>
      <c r="EP109" s="13"/>
      <c r="EQ109" s="13"/>
      <c r="ER109" s="13"/>
      <c r="ES109" s="13"/>
      <c r="ET109" s="13"/>
      <c r="EU109" s="13"/>
      <c r="EV109" s="13"/>
      <c r="EW109" s="13"/>
      <c r="EX109" s="13"/>
      <c r="EY109" s="13"/>
      <c r="EZ109" s="13"/>
      <c r="FA109" s="13"/>
      <c r="FB109" s="13"/>
      <c r="FC109" s="13"/>
      <c r="FD109" s="13"/>
      <c r="FE109" s="13"/>
      <c r="FF109" s="13"/>
      <c r="FG109" s="13"/>
      <c r="FH109" s="13"/>
      <c r="FI109" s="13"/>
      <c r="FJ109" s="13"/>
      <c r="FK109" s="13"/>
      <c r="FL109" s="13"/>
      <c r="FM109" s="13"/>
      <c r="FN109" s="13"/>
      <c r="FO109" s="13"/>
      <c r="FP109" s="13"/>
      <c r="FQ109" s="13"/>
      <c r="FR109" s="13"/>
      <c r="FS109" s="13"/>
      <c r="FT109" s="13"/>
      <c r="FU109" s="13"/>
      <c r="FV109" s="13"/>
      <c r="FW109" s="13"/>
      <c r="FX109" s="13"/>
      <c r="FY109" s="13"/>
      <c r="FZ109" s="13"/>
      <c r="GA109" s="13"/>
      <c r="GB109" s="13"/>
      <c r="GC109" s="13"/>
      <c r="GD109" s="13"/>
      <c r="GE109" s="13"/>
      <c r="GF109" s="13"/>
      <c r="GG109" s="13"/>
      <c r="GH109" s="13"/>
      <c r="GI109" s="13"/>
      <c r="GJ109" s="13"/>
      <c r="GK109" s="13"/>
      <c r="GL109" s="13"/>
      <c r="GM109" s="13"/>
      <c r="GN109" s="13"/>
      <c r="GO109" s="13"/>
      <c r="GP109" s="13"/>
      <c r="GQ109" s="13"/>
      <c r="GR109" s="13"/>
      <c r="GS109" s="13"/>
      <c r="GT109" s="13"/>
      <c r="GU109" s="13"/>
      <c r="GV109" s="13"/>
      <c r="GW109" s="13"/>
      <c r="GX109" s="13"/>
      <c r="GY109" s="13"/>
      <c r="GZ109" s="13"/>
      <c r="HA109" s="13"/>
      <c r="HB109" s="13"/>
      <c r="HC109" s="13"/>
      <c r="HD109" s="13"/>
      <c r="HE109" s="13"/>
      <c r="HF109" s="13"/>
      <c r="HG109" s="13"/>
      <c r="HH109" s="13"/>
      <c r="HI109" s="13"/>
      <c r="HJ109" s="13"/>
      <c r="HK109" s="13"/>
      <c r="HL109" s="13"/>
      <c r="HM109" s="13"/>
      <c r="HN109" s="13"/>
      <c r="HO109" s="13"/>
      <c r="HP109" s="13"/>
      <c r="HQ109" s="13"/>
      <c r="HR109" s="13"/>
      <c r="HS109" s="13"/>
      <c r="HT109" s="13"/>
      <c r="HU109" s="13"/>
      <c r="HV109" s="13"/>
      <c r="HW109" s="13"/>
      <c r="HX109" s="13"/>
      <c r="HY109" s="13"/>
      <c r="HZ109" s="13"/>
      <c r="IA109" s="13"/>
      <c r="IB109" s="13"/>
      <c r="IC109" s="13"/>
      <c r="ID109" s="13"/>
      <c r="IE109" s="13"/>
      <c r="IF109" s="13"/>
      <c r="IG109" s="13"/>
      <c r="IH109" s="13"/>
      <c r="II109" s="13"/>
      <c r="IJ109" s="13"/>
      <c r="IK109" s="13"/>
      <c r="IL109" s="13"/>
      <c r="IM109" s="13"/>
      <c r="IN109" s="13"/>
      <c r="IO109" s="13"/>
      <c r="IP109" s="13"/>
      <c r="IQ109" s="13"/>
      <c r="IR109" s="13"/>
      <c r="IS109" s="13"/>
      <c r="IT109" s="13"/>
      <c r="IU109" s="13"/>
    </row>
    <row r="110" spans="1:255" ht="15" customHeight="1" x14ac:dyDescent="0.25">
      <c r="A110" s="8"/>
      <c r="B110" s="8"/>
      <c r="C110" s="10" t="s">
        <v>2</v>
      </c>
      <c r="D110" s="10"/>
      <c r="E110" s="10"/>
      <c r="F110" s="10"/>
      <c r="G110" s="10"/>
      <c r="H110" s="10"/>
      <c r="I110" s="10"/>
      <c r="J110" s="12"/>
      <c r="K110" s="12"/>
      <c r="L110" s="11"/>
      <c r="M110" s="3"/>
      <c r="N110" s="1"/>
      <c r="P110" s="8"/>
      <c r="Q110" s="8"/>
      <c r="R110" s="8"/>
      <c r="S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  <c r="AH110" s="8"/>
      <c r="AI110" s="8"/>
      <c r="AJ110" s="8"/>
      <c r="AK110" s="8"/>
      <c r="AL110" s="8"/>
      <c r="AM110" s="8"/>
      <c r="AN110" s="8"/>
      <c r="AO110" s="8"/>
      <c r="AP110" s="8"/>
      <c r="AQ110" s="8"/>
      <c r="AR110" s="8"/>
      <c r="AS110" s="8"/>
      <c r="AT110" s="8"/>
      <c r="AU110" s="8"/>
      <c r="AV110" s="8"/>
      <c r="AW110" s="8"/>
      <c r="AX110" s="8"/>
      <c r="AY110" s="8"/>
      <c r="AZ110" s="8"/>
      <c r="BA110" s="8"/>
      <c r="BB110" s="8"/>
      <c r="BC110" s="8"/>
      <c r="BD110" s="8"/>
      <c r="BE110" s="8"/>
      <c r="BF110" s="8"/>
      <c r="BG110" s="8"/>
      <c r="BH110" s="8"/>
      <c r="BI110" s="8"/>
      <c r="BJ110" s="8"/>
      <c r="BK110" s="8"/>
      <c r="BL110" s="8"/>
      <c r="BM110" s="8"/>
      <c r="BN110" s="8"/>
      <c r="BO110" s="8"/>
      <c r="BP110" s="8"/>
      <c r="BQ110" s="8"/>
      <c r="BR110" s="8"/>
      <c r="BS110" s="8"/>
      <c r="BT110" s="8"/>
      <c r="BU110" s="8"/>
      <c r="BV110" s="8"/>
      <c r="BW110" s="8"/>
      <c r="BX110" s="8"/>
      <c r="BY110" s="8"/>
      <c r="BZ110" s="8"/>
      <c r="CA110" s="8"/>
      <c r="CB110" s="8"/>
      <c r="CC110" s="8"/>
      <c r="CD110" s="8"/>
      <c r="CE110" s="8"/>
      <c r="CF110" s="8"/>
      <c r="CG110" s="8"/>
      <c r="CH110" s="8"/>
      <c r="CI110" s="8"/>
      <c r="CJ110" s="8"/>
      <c r="CK110" s="8"/>
      <c r="CL110" s="8"/>
      <c r="CM110" s="8"/>
      <c r="CN110" s="8"/>
      <c r="CO110" s="8"/>
      <c r="CP110" s="8"/>
      <c r="CQ110" s="8"/>
      <c r="CR110" s="8"/>
      <c r="CS110" s="8"/>
      <c r="CT110" s="8"/>
      <c r="CU110" s="8"/>
      <c r="CV110" s="8"/>
      <c r="CW110" s="8"/>
      <c r="CX110" s="8"/>
      <c r="CY110" s="8"/>
      <c r="CZ110" s="8"/>
      <c r="DA110" s="8"/>
      <c r="DB110" s="8"/>
      <c r="DC110" s="8"/>
      <c r="DD110" s="8"/>
      <c r="DE110" s="8"/>
      <c r="DF110" s="8"/>
      <c r="DG110" s="8"/>
      <c r="DH110" s="8"/>
      <c r="DI110" s="8"/>
      <c r="DJ110" s="8"/>
      <c r="DK110" s="8"/>
      <c r="DL110" s="8"/>
      <c r="DM110" s="8"/>
      <c r="DN110" s="8"/>
      <c r="DO110" s="8"/>
      <c r="DP110" s="8"/>
      <c r="DQ110" s="8"/>
      <c r="DR110" s="8"/>
      <c r="DS110" s="8"/>
      <c r="DT110" s="8"/>
      <c r="DU110" s="8"/>
      <c r="DV110" s="8"/>
      <c r="DW110" s="8"/>
      <c r="DX110" s="8"/>
      <c r="DY110" s="8"/>
      <c r="DZ110" s="8"/>
      <c r="EA110" s="8"/>
      <c r="EB110" s="8"/>
      <c r="EC110" s="8"/>
      <c r="ED110" s="8"/>
      <c r="EE110" s="8"/>
      <c r="EF110" s="8"/>
      <c r="EG110" s="8"/>
      <c r="EH110" s="8"/>
      <c r="EI110" s="8"/>
      <c r="EJ110" s="8"/>
      <c r="EK110" s="8"/>
      <c r="EL110" s="8"/>
      <c r="EM110" s="8"/>
      <c r="EN110" s="8"/>
      <c r="EO110" s="8"/>
      <c r="EP110" s="8"/>
      <c r="EQ110" s="8"/>
      <c r="ER110" s="8"/>
      <c r="ES110" s="8"/>
      <c r="ET110" s="8"/>
      <c r="EU110" s="8"/>
      <c r="EV110" s="8"/>
      <c r="EW110" s="8"/>
      <c r="EX110" s="8"/>
      <c r="EY110" s="8"/>
      <c r="EZ110" s="8"/>
      <c r="FA110" s="8"/>
      <c r="FB110" s="8"/>
      <c r="FC110" s="8"/>
      <c r="FD110" s="8"/>
      <c r="FE110" s="8"/>
      <c r="FF110" s="8"/>
      <c r="FG110" s="8"/>
      <c r="FH110" s="8"/>
      <c r="FI110" s="8"/>
      <c r="FJ110" s="8"/>
      <c r="FK110" s="8"/>
      <c r="FL110" s="8"/>
      <c r="FM110" s="8"/>
      <c r="FN110" s="8"/>
      <c r="FO110" s="8"/>
      <c r="FP110" s="8"/>
      <c r="FQ110" s="8"/>
      <c r="FR110" s="8"/>
      <c r="FS110" s="8"/>
      <c r="FT110" s="8"/>
      <c r="FU110" s="8"/>
      <c r="FV110" s="8"/>
      <c r="FW110" s="8"/>
      <c r="FX110" s="8"/>
      <c r="FY110" s="8"/>
      <c r="FZ110" s="8"/>
      <c r="GA110" s="8"/>
      <c r="GB110" s="8"/>
      <c r="GC110" s="8"/>
      <c r="GD110" s="8"/>
      <c r="GE110" s="8"/>
      <c r="GF110" s="8"/>
      <c r="GG110" s="8"/>
      <c r="GH110" s="8"/>
      <c r="GI110" s="8"/>
      <c r="GJ110" s="8"/>
      <c r="GK110" s="8"/>
      <c r="GL110" s="8"/>
      <c r="GM110" s="8"/>
      <c r="GN110" s="8"/>
      <c r="GO110" s="8"/>
      <c r="GP110" s="8"/>
      <c r="GQ110" s="8"/>
      <c r="GR110" s="8"/>
      <c r="GS110" s="8"/>
      <c r="GT110" s="8"/>
      <c r="GU110" s="8"/>
      <c r="GV110" s="8"/>
      <c r="GW110" s="8"/>
      <c r="GX110" s="8"/>
      <c r="GY110" s="8"/>
      <c r="GZ110" s="8"/>
      <c r="HA110" s="8"/>
      <c r="HB110" s="8"/>
      <c r="HC110" s="8"/>
      <c r="HD110" s="8"/>
      <c r="HE110" s="8"/>
      <c r="HF110" s="8"/>
      <c r="HG110" s="8"/>
      <c r="HH110" s="8"/>
      <c r="HI110" s="8"/>
      <c r="HJ110" s="8"/>
      <c r="HK110" s="8"/>
      <c r="HL110" s="8"/>
      <c r="HM110" s="8"/>
      <c r="HN110" s="8"/>
      <c r="HO110" s="8"/>
      <c r="HP110" s="8"/>
      <c r="HQ110" s="8"/>
      <c r="HR110" s="8"/>
      <c r="HS110" s="8"/>
      <c r="HT110" s="8"/>
      <c r="HU110" s="8"/>
      <c r="HV110" s="8"/>
      <c r="HW110" s="8"/>
      <c r="HX110" s="8"/>
      <c r="HY110" s="8"/>
      <c r="HZ110" s="8"/>
      <c r="IA110" s="8"/>
      <c r="IB110" s="8"/>
      <c r="IC110" s="8"/>
      <c r="ID110" s="8"/>
      <c r="IE110" s="8"/>
      <c r="IF110" s="8"/>
      <c r="IG110" s="8"/>
      <c r="IH110" s="8"/>
      <c r="II110" s="8"/>
      <c r="IJ110" s="8"/>
      <c r="IK110" s="8"/>
      <c r="IL110" s="8"/>
      <c r="IM110" s="8"/>
      <c r="IN110" s="8"/>
      <c r="IO110" s="8"/>
      <c r="IP110" s="8"/>
      <c r="IQ110" s="8"/>
      <c r="IR110" s="8"/>
      <c r="IS110" s="8"/>
      <c r="IT110" s="8"/>
      <c r="IU110" s="8"/>
    </row>
    <row r="111" spans="1:255" ht="15" customHeight="1" x14ac:dyDescent="0.25">
      <c r="A111" s="8"/>
      <c r="B111" s="8"/>
      <c r="C111" s="10" t="s">
        <v>1</v>
      </c>
      <c r="D111" s="10"/>
      <c r="E111" s="10"/>
      <c r="F111" s="10"/>
      <c r="G111" s="10"/>
      <c r="H111" s="10"/>
      <c r="I111" s="10"/>
      <c r="J111" s="10"/>
      <c r="K111" s="10"/>
      <c r="L111" s="10"/>
      <c r="M111" s="9"/>
      <c r="N111" s="1"/>
      <c r="P111" s="8"/>
      <c r="Q111" s="8"/>
      <c r="R111" s="8"/>
      <c r="S111" s="8"/>
      <c r="U111" s="8"/>
      <c r="V111" s="8"/>
      <c r="W111" s="8"/>
      <c r="X111" s="8"/>
      <c r="Y111" s="8"/>
      <c r="Z111" s="8"/>
      <c r="AA111" s="8"/>
      <c r="AB111" s="8"/>
      <c r="AC111" s="8"/>
      <c r="AD111" s="8"/>
      <c r="AE111" s="8"/>
      <c r="AF111" s="8"/>
      <c r="AG111" s="8"/>
      <c r="AH111" s="8"/>
      <c r="AI111" s="8"/>
      <c r="AJ111" s="8"/>
      <c r="AK111" s="8"/>
      <c r="AL111" s="8"/>
      <c r="AM111" s="8"/>
      <c r="AN111" s="8"/>
      <c r="AO111" s="8"/>
      <c r="AP111" s="8"/>
      <c r="AQ111" s="8"/>
      <c r="AR111" s="8"/>
      <c r="AS111" s="8"/>
      <c r="AT111" s="8"/>
      <c r="AU111" s="8"/>
      <c r="AV111" s="8"/>
      <c r="AW111" s="8"/>
      <c r="AX111" s="8"/>
      <c r="AY111" s="8"/>
      <c r="AZ111" s="8"/>
      <c r="BA111" s="8"/>
      <c r="BB111" s="8"/>
      <c r="BC111" s="8"/>
      <c r="BD111" s="8"/>
      <c r="BE111" s="8"/>
      <c r="BF111" s="8"/>
      <c r="BG111" s="8"/>
      <c r="BH111" s="8"/>
      <c r="BI111" s="8"/>
      <c r="BJ111" s="8"/>
      <c r="BK111" s="8"/>
      <c r="BL111" s="8"/>
      <c r="BM111" s="8"/>
      <c r="BN111" s="8"/>
      <c r="BO111" s="8"/>
      <c r="BP111" s="8"/>
      <c r="BQ111" s="8"/>
      <c r="BR111" s="8"/>
      <c r="BS111" s="8"/>
      <c r="BT111" s="8"/>
      <c r="BU111" s="8"/>
      <c r="BV111" s="8"/>
      <c r="BW111" s="8"/>
      <c r="BX111" s="8"/>
      <c r="BY111" s="8"/>
      <c r="BZ111" s="8"/>
      <c r="CA111" s="8"/>
      <c r="CB111" s="8"/>
      <c r="CC111" s="8"/>
      <c r="CD111" s="8"/>
      <c r="CE111" s="8"/>
      <c r="CF111" s="8"/>
      <c r="CG111" s="8"/>
      <c r="CH111" s="8"/>
      <c r="CI111" s="8"/>
      <c r="CJ111" s="8"/>
      <c r="CK111" s="8"/>
      <c r="CL111" s="8"/>
      <c r="CM111" s="8"/>
      <c r="CN111" s="8"/>
      <c r="CO111" s="8"/>
      <c r="CP111" s="8"/>
      <c r="CQ111" s="8"/>
      <c r="CR111" s="8"/>
      <c r="CS111" s="8"/>
      <c r="CT111" s="8"/>
      <c r="CU111" s="8"/>
      <c r="CV111" s="8"/>
      <c r="CW111" s="8"/>
      <c r="CX111" s="8"/>
      <c r="CY111" s="8"/>
      <c r="CZ111" s="8"/>
      <c r="DA111" s="8"/>
      <c r="DB111" s="8"/>
      <c r="DC111" s="8"/>
      <c r="DD111" s="8"/>
      <c r="DE111" s="8"/>
      <c r="DF111" s="8"/>
      <c r="DG111" s="8"/>
      <c r="DH111" s="8"/>
      <c r="DI111" s="8"/>
      <c r="DJ111" s="8"/>
      <c r="DK111" s="8"/>
      <c r="DL111" s="8"/>
      <c r="DM111" s="8"/>
      <c r="DN111" s="8"/>
      <c r="DO111" s="8"/>
      <c r="DP111" s="8"/>
      <c r="DQ111" s="8"/>
      <c r="DR111" s="8"/>
      <c r="DS111" s="8"/>
      <c r="DT111" s="8"/>
      <c r="DU111" s="8"/>
      <c r="DV111" s="8"/>
      <c r="DW111" s="8"/>
      <c r="DX111" s="8"/>
      <c r="DY111" s="8"/>
      <c r="DZ111" s="8"/>
      <c r="EA111" s="8"/>
      <c r="EB111" s="8"/>
      <c r="EC111" s="8"/>
      <c r="ED111" s="8"/>
      <c r="EE111" s="8"/>
      <c r="EF111" s="8"/>
      <c r="EG111" s="8"/>
      <c r="EH111" s="8"/>
      <c r="EI111" s="8"/>
      <c r="EJ111" s="8"/>
      <c r="EK111" s="8"/>
      <c r="EL111" s="8"/>
      <c r="EM111" s="8"/>
      <c r="EN111" s="8"/>
      <c r="EO111" s="8"/>
      <c r="EP111" s="8"/>
      <c r="EQ111" s="8"/>
      <c r="ER111" s="8"/>
      <c r="ES111" s="8"/>
      <c r="ET111" s="8"/>
      <c r="EU111" s="8"/>
      <c r="EV111" s="8"/>
      <c r="EW111" s="8"/>
      <c r="EX111" s="8"/>
      <c r="EY111" s="8"/>
      <c r="EZ111" s="8"/>
      <c r="FA111" s="8"/>
      <c r="FB111" s="8"/>
      <c r="FC111" s="8"/>
      <c r="FD111" s="8"/>
      <c r="FE111" s="8"/>
      <c r="FF111" s="8"/>
      <c r="FG111" s="8"/>
      <c r="FH111" s="8"/>
      <c r="FI111" s="8"/>
      <c r="FJ111" s="8"/>
      <c r="FK111" s="8"/>
      <c r="FL111" s="8"/>
      <c r="FM111" s="8"/>
      <c r="FN111" s="8"/>
      <c r="FO111" s="8"/>
      <c r="FP111" s="8"/>
      <c r="FQ111" s="8"/>
      <c r="FR111" s="8"/>
      <c r="FS111" s="8"/>
      <c r="FT111" s="8"/>
      <c r="FU111" s="8"/>
      <c r="FV111" s="8"/>
      <c r="FW111" s="8"/>
      <c r="FX111" s="8"/>
      <c r="FY111" s="8"/>
      <c r="FZ111" s="8"/>
      <c r="GA111" s="8"/>
      <c r="GB111" s="8"/>
      <c r="GC111" s="8"/>
      <c r="GD111" s="8"/>
      <c r="GE111" s="8"/>
      <c r="GF111" s="8"/>
      <c r="GG111" s="8"/>
      <c r="GH111" s="8"/>
      <c r="GI111" s="8"/>
      <c r="GJ111" s="8"/>
      <c r="GK111" s="8"/>
      <c r="GL111" s="8"/>
      <c r="GM111" s="8"/>
      <c r="GN111" s="8"/>
      <c r="GO111" s="8"/>
      <c r="GP111" s="8"/>
      <c r="GQ111" s="8"/>
      <c r="GR111" s="8"/>
      <c r="GS111" s="8"/>
      <c r="GT111" s="8"/>
      <c r="GU111" s="8"/>
      <c r="GV111" s="8"/>
      <c r="GW111" s="8"/>
      <c r="GX111" s="8"/>
      <c r="GY111" s="8"/>
      <c r="GZ111" s="8"/>
      <c r="HA111" s="8"/>
      <c r="HB111" s="8"/>
      <c r="HC111" s="8"/>
      <c r="HD111" s="8"/>
      <c r="HE111" s="8"/>
      <c r="HF111" s="8"/>
      <c r="HG111" s="8"/>
      <c r="HH111" s="8"/>
      <c r="HI111" s="8"/>
      <c r="HJ111" s="8"/>
      <c r="HK111" s="8"/>
      <c r="HL111" s="8"/>
      <c r="HM111" s="8"/>
      <c r="HN111" s="8"/>
      <c r="HO111" s="8"/>
      <c r="HP111" s="8"/>
      <c r="HQ111" s="8"/>
      <c r="HR111" s="8"/>
      <c r="HS111" s="8"/>
      <c r="HT111" s="8"/>
      <c r="HU111" s="8"/>
      <c r="HV111" s="8"/>
      <c r="HW111" s="8"/>
      <c r="HX111" s="8"/>
      <c r="HY111" s="8"/>
      <c r="HZ111" s="8"/>
      <c r="IA111" s="8"/>
      <c r="IB111" s="8"/>
      <c r="IC111" s="8"/>
      <c r="ID111" s="8"/>
      <c r="IE111" s="8"/>
      <c r="IF111" s="8"/>
      <c r="IG111" s="8"/>
      <c r="IH111" s="8"/>
      <c r="II111" s="8"/>
      <c r="IJ111" s="8"/>
      <c r="IK111" s="8"/>
      <c r="IL111" s="8"/>
      <c r="IM111" s="8"/>
      <c r="IN111" s="8"/>
      <c r="IO111" s="8"/>
      <c r="IP111" s="8"/>
      <c r="IQ111" s="8"/>
      <c r="IR111" s="8"/>
      <c r="IS111" s="8"/>
      <c r="IT111" s="8"/>
      <c r="IU111" s="8"/>
    </row>
    <row r="112" spans="1:255" ht="15.75" x14ac:dyDescent="0.25">
      <c r="A112" s="2"/>
      <c r="B112" s="2"/>
      <c r="C112" s="7" t="s">
        <v>0</v>
      </c>
      <c r="D112" s="6"/>
      <c r="E112" s="5"/>
      <c r="F112" s="5"/>
      <c r="G112" s="4"/>
      <c r="H112" s="4"/>
      <c r="I112" s="4"/>
      <c r="J112" s="4"/>
      <c r="M112" s="3"/>
      <c r="N112" s="1"/>
      <c r="P112" s="2"/>
      <c r="Q112" s="2"/>
      <c r="R112" s="2"/>
      <c r="S112" s="2"/>
      <c r="U112" s="2"/>
      <c r="V112" s="2"/>
      <c r="W112" s="2"/>
      <c r="X112" s="2"/>
      <c r="Y112" s="2"/>
      <c r="Z112" s="2"/>
      <c r="AA112" s="2"/>
      <c r="AB112" s="2"/>
      <c r="AC112" s="2"/>
      <c r="AD112" s="2"/>
      <c r="AE112" s="2"/>
      <c r="AF112" s="2"/>
      <c r="AG112" s="2"/>
      <c r="AH112" s="2"/>
      <c r="AI112" s="2"/>
      <c r="AJ112" s="2"/>
      <c r="AK112" s="2"/>
      <c r="AL112" s="2"/>
      <c r="AM112" s="2"/>
      <c r="AN112" s="2"/>
      <c r="AO112" s="2"/>
      <c r="AP112" s="2"/>
      <c r="AQ112" s="2"/>
      <c r="AR112" s="2"/>
      <c r="AS112" s="2"/>
      <c r="AT112" s="2"/>
      <c r="AU112" s="2"/>
      <c r="AV112" s="2"/>
      <c r="AW112" s="2"/>
      <c r="AX112" s="2"/>
      <c r="AY112" s="2"/>
      <c r="AZ112" s="2"/>
      <c r="BA112" s="2"/>
      <c r="BB112" s="2"/>
      <c r="BC112" s="2"/>
      <c r="BD112" s="2"/>
      <c r="BE112" s="2"/>
      <c r="BF112" s="2"/>
      <c r="BG112" s="2"/>
      <c r="BH112" s="2"/>
      <c r="BI112" s="2"/>
      <c r="BJ112" s="2"/>
      <c r="BK112" s="2"/>
      <c r="BL112" s="2"/>
      <c r="BM112" s="2"/>
      <c r="BN112" s="2"/>
      <c r="BO112" s="2"/>
      <c r="BP112" s="2"/>
      <c r="BQ112" s="2"/>
      <c r="BR112" s="2"/>
      <c r="BS112" s="2"/>
      <c r="BT112" s="2"/>
      <c r="BU112" s="2"/>
      <c r="BV112" s="2"/>
      <c r="BW112" s="2"/>
      <c r="BX112" s="2"/>
      <c r="BY112" s="2"/>
      <c r="BZ112" s="2"/>
      <c r="CA112" s="2"/>
      <c r="CB112" s="2"/>
      <c r="CC112" s="2"/>
      <c r="CD112" s="2"/>
      <c r="CE112" s="2"/>
      <c r="CF112" s="2"/>
      <c r="CG112" s="2"/>
      <c r="CH112" s="2"/>
      <c r="CI112" s="2"/>
      <c r="CJ112" s="2"/>
      <c r="CK112" s="2"/>
      <c r="CL112" s="2"/>
      <c r="CM112" s="2"/>
      <c r="CN112" s="2"/>
      <c r="CO112" s="2"/>
      <c r="CP112" s="2"/>
      <c r="CQ112" s="2"/>
      <c r="CR112" s="2"/>
      <c r="CS112" s="2"/>
      <c r="CT112" s="2"/>
      <c r="CU112" s="2"/>
      <c r="CV112" s="2"/>
      <c r="CW112" s="2"/>
      <c r="CX112" s="2"/>
      <c r="CY112" s="2"/>
      <c r="CZ112" s="2"/>
      <c r="DA112" s="2"/>
      <c r="DB112" s="2"/>
      <c r="DC112" s="2"/>
      <c r="DD112" s="2"/>
      <c r="DE112" s="2"/>
      <c r="DF112" s="2"/>
      <c r="DG112" s="2"/>
      <c r="DH112" s="2"/>
      <c r="DI112" s="2"/>
      <c r="DJ112" s="2"/>
      <c r="DK112" s="2"/>
      <c r="DL112" s="2"/>
      <c r="DM112" s="2"/>
      <c r="DN112" s="2"/>
      <c r="DO112" s="2"/>
      <c r="DP112" s="2"/>
      <c r="DQ112" s="2"/>
      <c r="DR112" s="2"/>
      <c r="DS112" s="2"/>
      <c r="DT112" s="2"/>
      <c r="DU112" s="2"/>
      <c r="DV112" s="2"/>
      <c r="DW112" s="2"/>
      <c r="DX112" s="2"/>
      <c r="DY112" s="2"/>
      <c r="DZ112" s="2"/>
      <c r="EA112" s="2"/>
      <c r="EB112" s="2"/>
      <c r="EC112" s="2"/>
      <c r="ED112" s="2"/>
      <c r="EE112" s="2"/>
      <c r="EF112" s="2"/>
      <c r="EG112" s="2"/>
      <c r="EH112" s="2"/>
      <c r="EI112" s="2"/>
      <c r="EJ112" s="2"/>
      <c r="EK112" s="2"/>
      <c r="EL112" s="2"/>
      <c r="EM112" s="2"/>
      <c r="EN112" s="2"/>
      <c r="EO112" s="2"/>
      <c r="EP112" s="2"/>
      <c r="EQ112" s="2"/>
      <c r="ER112" s="2"/>
      <c r="ES112" s="2"/>
      <c r="ET112" s="2"/>
      <c r="EU112" s="2"/>
      <c r="EV112" s="2"/>
      <c r="EW112" s="2"/>
      <c r="EX112" s="2"/>
      <c r="EY112" s="2"/>
      <c r="EZ112" s="2"/>
      <c r="FA112" s="2"/>
      <c r="FB112" s="2"/>
      <c r="FC112" s="2"/>
      <c r="FD112" s="2"/>
      <c r="FE112" s="2"/>
      <c r="FF112" s="2"/>
      <c r="FG112" s="2"/>
      <c r="FH112" s="2"/>
      <c r="FI112" s="2"/>
      <c r="FJ112" s="2"/>
      <c r="FK112" s="2"/>
      <c r="FL112" s="2"/>
      <c r="FM112" s="2"/>
      <c r="FN112" s="2"/>
      <c r="FO112" s="2"/>
      <c r="FP112" s="2"/>
      <c r="FQ112" s="2"/>
      <c r="FR112" s="2"/>
      <c r="FS112" s="2"/>
      <c r="FT112" s="2"/>
      <c r="FU112" s="2"/>
      <c r="FV112" s="2"/>
      <c r="FW112" s="2"/>
      <c r="FX112" s="2"/>
      <c r="FY112" s="2"/>
      <c r="FZ112" s="2"/>
      <c r="GA112" s="2"/>
      <c r="GB112" s="2"/>
      <c r="GC112" s="2"/>
      <c r="GD112" s="2"/>
      <c r="GE112" s="2"/>
      <c r="GF112" s="2"/>
      <c r="GG112" s="2"/>
      <c r="GH112" s="2"/>
      <c r="GI112" s="2"/>
      <c r="GJ112" s="2"/>
      <c r="GK112" s="2"/>
      <c r="GL112" s="2"/>
      <c r="GM112" s="2"/>
      <c r="GN112" s="2"/>
      <c r="GO112" s="2"/>
      <c r="GP112" s="2"/>
      <c r="GQ112" s="2"/>
      <c r="GR112" s="2"/>
      <c r="GS112" s="2"/>
      <c r="GT112" s="2"/>
      <c r="GU112" s="2"/>
      <c r="GV112" s="2"/>
      <c r="GW112" s="2"/>
      <c r="GX112" s="2"/>
      <c r="GY112" s="2"/>
      <c r="GZ112" s="2"/>
      <c r="HA112" s="2"/>
      <c r="HB112" s="2"/>
      <c r="HC112" s="2"/>
      <c r="HD112" s="2"/>
      <c r="HE112" s="2"/>
      <c r="HF112" s="2"/>
      <c r="HG112" s="2"/>
      <c r="HH112" s="2"/>
      <c r="HI112" s="2"/>
      <c r="HJ112" s="2"/>
      <c r="HK112" s="2"/>
      <c r="HL112" s="2"/>
      <c r="HM112" s="2"/>
      <c r="HN112" s="2"/>
      <c r="HO112" s="2"/>
      <c r="HP112" s="2"/>
      <c r="HQ112" s="2"/>
      <c r="HR112" s="2"/>
      <c r="HS112" s="2"/>
      <c r="HT112" s="2"/>
      <c r="HU112" s="2"/>
      <c r="HV112" s="2"/>
      <c r="HW112" s="2"/>
      <c r="HX112" s="2"/>
      <c r="HY112" s="2"/>
      <c r="HZ112" s="2"/>
      <c r="IA112" s="2"/>
      <c r="IB112" s="2"/>
      <c r="IC112" s="2"/>
      <c r="ID112" s="2"/>
      <c r="IE112" s="2"/>
      <c r="IF112" s="2"/>
      <c r="IG112" s="2"/>
      <c r="IH112" s="2"/>
      <c r="II112" s="2"/>
      <c r="IJ112" s="2"/>
      <c r="IK112" s="2"/>
      <c r="IL112" s="2"/>
      <c r="IM112" s="2"/>
      <c r="IN112" s="2"/>
      <c r="IO112" s="2"/>
      <c r="IP112" s="2"/>
      <c r="IQ112" s="2"/>
      <c r="IR112" s="2"/>
      <c r="IS112" s="2"/>
      <c r="IT112" s="2"/>
      <c r="IU112" s="2"/>
    </row>
    <row r="113" spans="1:255" ht="15.75" x14ac:dyDescent="0.25">
      <c r="A113" s="2"/>
      <c r="B113" s="2"/>
      <c r="C113" s="7"/>
      <c r="D113" s="6"/>
      <c r="E113" s="5"/>
      <c r="F113" s="5"/>
      <c r="G113" s="4"/>
      <c r="H113" s="4"/>
      <c r="I113" s="4"/>
      <c r="J113" s="4"/>
      <c r="M113" s="3"/>
      <c r="N113" s="1"/>
      <c r="P113" s="2"/>
      <c r="Q113" s="2"/>
      <c r="R113" s="2"/>
      <c r="S113" s="2"/>
      <c r="U113" s="2"/>
      <c r="V113" s="2"/>
      <c r="W113" s="2"/>
      <c r="X113" s="2"/>
      <c r="Y113" s="2"/>
      <c r="Z113" s="2"/>
      <c r="AA113" s="2"/>
      <c r="AB113" s="2"/>
      <c r="AC113" s="2"/>
      <c r="AD113" s="2"/>
      <c r="AE113" s="2"/>
      <c r="AF113" s="2"/>
      <c r="AG113" s="2"/>
      <c r="AH113" s="2"/>
      <c r="AI113" s="2"/>
      <c r="AJ113" s="2"/>
      <c r="AK113" s="2"/>
      <c r="AL113" s="2"/>
      <c r="AM113" s="2"/>
      <c r="AN113" s="2"/>
      <c r="AO113" s="2"/>
      <c r="AP113" s="2"/>
      <c r="AQ113" s="2"/>
      <c r="AR113" s="2"/>
      <c r="AS113" s="2"/>
      <c r="AT113" s="2"/>
      <c r="AU113" s="2"/>
      <c r="AV113" s="2"/>
      <c r="AW113" s="2"/>
      <c r="AX113" s="2"/>
      <c r="AY113" s="2"/>
      <c r="AZ113" s="2"/>
      <c r="BA113" s="2"/>
      <c r="BB113" s="2"/>
      <c r="BC113" s="2"/>
      <c r="BD113" s="2"/>
      <c r="BE113" s="2"/>
      <c r="BF113" s="2"/>
      <c r="BG113" s="2"/>
      <c r="BH113" s="2"/>
      <c r="BI113" s="2"/>
      <c r="BJ113" s="2"/>
      <c r="BK113" s="2"/>
      <c r="BL113" s="2"/>
      <c r="BM113" s="2"/>
      <c r="BN113" s="2"/>
      <c r="BO113" s="2"/>
      <c r="BP113" s="2"/>
      <c r="BQ113" s="2"/>
      <c r="BR113" s="2"/>
      <c r="BS113" s="2"/>
      <c r="BT113" s="2"/>
      <c r="BU113" s="2"/>
      <c r="BV113" s="2"/>
      <c r="BW113" s="2"/>
      <c r="BX113" s="2"/>
      <c r="BY113" s="2"/>
      <c r="BZ113" s="2"/>
      <c r="CA113" s="2"/>
      <c r="CB113" s="2"/>
      <c r="CC113" s="2"/>
      <c r="CD113" s="2"/>
      <c r="CE113" s="2"/>
      <c r="CF113" s="2"/>
      <c r="CG113" s="2"/>
      <c r="CH113" s="2"/>
      <c r="CI113" s="2"/>
      <c r="CJ113" s="2"/>
      <c r="CK113" s="2"/>
      <c r="CL113" s="2"/>
      <c r="CM113" s="2"/>
      <c r="CN113" s="2"/>
      <c r="CO113" s="2"/>
      <c r="CP113" s="2"/>
      <c r="CQ113" s="2"/>
      <c r="CR113" s="2"/>
      <c r="CS113" s="2"/>
      <c r="CT113" s="2"/>
      <c r="CU113" s="2"/>
      <c r="CV113" s="2"/>
      <c r="CW113" s="2"/>
      <c r="CX113" s="2"/>
      <c r="CY113" s="2"/>
      <c r="CZ113" s="2"/>
      <c r="DA113" s="2"/>
      <c r="DB113" s="2"/>
      <c r="DC113" s="2"/>
      <c r="DD113" s="2"/>
      <c r="DE113" s="2"/>
      <c r="DF113" s="2"/>
      <c r="DG113" s="2"/>
      <c r="DH113" s="2"/>
      <c r="DI113" s="2"/>
      <c r="DJ113" s="2"/>
      <c r="DK113" s="2"/>
      <c r="DL113" s="2"/>
      <c r="DM113" s="2"/>
      <c r="DN113" s="2"/>
      <c r="DO113" s="2"/>
      <c r="DP113" s="2"/>
      <c r="DQ113" s="2"/>
      <c r="DR113" s="2"/>
      <c r="DS113" s="2"/>
      <c r="DT113" s="2"/>
      <c r="DU113" s="2"/>
      <c r="DV113" s="2"/>
      <c r="DW113" s="2"/>
      <c r="DX113" s="2"/>
      <c r="DY113" s="2"/>
      <c r="DZ113" s="2"/>
      <c r="EA113" s="2"/>
      <c r="EB113" s="2"/>
      <c r="EC113" s="2"/>
      <c r="ED113" s="2"/>
      <c r="EE113" s="2"/>
      <c r="EF113" s="2"/>
      <c r="EG113" s="2"/>
      <c r="EH113" s="2"/>
      <c r="EI113" s="2"/>
      <c r="EJ113" s="2"/>
      <c r="EK113" s="2"/>
      <c r="EL113" s="2"/>
      <c r="EM113" s="2"/>
      <c r="EN113" s="2"/>
      <c r="EO113" s="2"/>
      <c r="EP113" s="2"/>
      <c r="EQ113" s="2"/>
      <c r="ER113" s="2"/>
      <c r="ES113" s="2"/>
      <c r="ET113" s="2"/>
      <c r="EU113" s="2"/>
      <c r="EV113" s="2"/>
      <c r="EW113" s="2"/>
      <c r="EX113" s="2"/>
      <c r="EY113" s="2"/>
      <c r="EZ113" s="2"/>
      <c r="FA113" s="2"/>
      <c r="FB113" s="2"/>
      <c r="FC113" s="2"/>
      <c r="FD113" s="2"/>
      <c r="FE113" s="2"/>
      <c r="FF113" s="2"/>
      <c r="FG113" s="2"/>
      <c r="FH113" s="2"/>
      <c r="FI113" s="2"/>
      <c r="FJ113" s="2"/>
      <c r="FK113" s="2"/>
      <c r="FL113" s="2"/>
      <c r="FM113" s="2"/>
      <c r="FN113" s="2"/>
      <c r="FO113" s="2"/>
      <c r="FP113" s="2"/>
      <c r="FQ113" s="2"/>
      <c r="FR113" s="2"/>
      <c r="FS113" s="2"/>
      <c r="FT113" s="2"/>
      <c r="FU113" s="2"/>
      <c r="FV113" s="2"/>
      <c r="FW113" s="2"/>
      <c r="FX113" s="2"/>
      <c r="FY113" s="2"/>
      <c r="FZ113" s="2"/>
      <c r="GA113" s="2"/>
      <c r="GB113" s="2"/>
      <c r="GC113" s="2"/>
      <c r="GD113" s="2"/>
      <c r="GE113" s="2"/>
      <c r="GF113" s="2"/>
      <c r="GG113" s="2"/>
      <c r="GH113" s="2"/>
      <c r="GI113" s="2"/>
      <c r="GJ113" s="2"/>
      <c r="GK113" s="2"/>
      <c r="GL113" s="2"/>
      <c r="GM113" s="2"/>
      <c r="GN113" s="2"/>
      <c r="GO113" s="2"/>
      <c r="GP113" s="2"/>
      <c r="GQ113" s="2"/>
      <c r="GR113" s="2"/>
      <c r="GS113" s="2"/>
      <c r="GT113" s="2"/>
      <c r="GU113" s="2"/>
      <c r="GV113" s="2"/>
      <c r="GW113" s="2"/>
      <c r="GX113" s="2"/>
      <c r="GY113" s="2"/>
      <c r="GZ113" s="2"/>
      <c r="HA113" s="2"/>
      <c r="HB113" s="2"/>
      <c r="HC113" s="2"/>
      <c r="HD113" s="2"/>
      <c r="HE113" s="2"/>
      <c r="HF113" s="2"/>
      <c r="HG113" s="2"/>
      <c r="HH113" s="2"/>
      <c r="HI113" s="2"/>
      <c r="HJ113" s="2"/>
      <c r="HK113" s="2"/>
      <c r="HL113" s="2"/>
      <c r="HM113" s="2"/>
      <c r="HN113" s="2"/>
      <c r="HO113" s="2"/>
      <c r="HP113" s="2"/>
      <c r="HQ113" s="2"/>
      <c r="HR113" s="2"/>
      <c r="HS113" s="2"/>
      <c r="HT113" s="2"/>
      <c r="HU113" s="2"/>
      <c r="HV113" s="2"/>
      <c r="HW113" s="2"/>
      <c r="HX113" s="2"/>
      <c r="HY113" s="2"/>
      <c r="HZ113" s="2"/>
      <c r="IA113" s="2"/>
      <c r="IB113" s="2"/>
      <c r="IC113" s="2"/>
      <c r="ID113" s="2"/>
      <c r="IE113" s="2"/>
      <c r="IF113" s="2"/>
      <c r="IG113" s="2"/>
      <c r="IH113" s="2"/>
      <c r="II113" s="2"/>
      <c r="IJ113" s="2"/>
      <c r="IK113" s="2"/>
      <c r="IL113" s="2"/>
      <c r="IM113" s="2"/>
      <c r="IN113" s="2"/>
      <c r="IO113" s="2"/>
      <c r="IP113" s="2"/>
      <c r="IQ113" s="2"/>
      <c r="IR113" s="2"/>
      <c r="IS113" s="2"/>
      <c r="IT113" s="2"/>
      <c r="IU113" s="2"/>
    </row>
  </sheetData>
  <mergeCells count="5">
    <mergeCell ref="G104:I104"/>
    <mergeCell ref="C108:H108"/>
    <mergeCell ref="C109:L109"/>
    <mergeCell ref="C110:I110"/>
    <mergeCell ref="C111:L111"/>
  </mergeCells>
  <conditionalFormatting sqref="C100:C101">
    <cfRule type="expression" dxfId="1603" priority="7" stopIfTrue="1">
      <formula>IF(O100&lt;#REF!,TRUE,FALSE)</formula>
    </cfRule>
    <cfRule type="expression" dxfId="1602" priority="8" stopIfTrue="1">
      <formula>IF(O100&lt;#REF!,TRUE,FALSE)</formula>
    </cfRule>
    <cfRule type="expression" dxfId="1601" priority="9" stopIfTrue="1">
      <formula>IF(O100&gt;#REF!,TRUE,FALSE)</formula>
    </cfRule>
    <cfRule type="expression" dxfId="1600" priority="10" stopIfTrue="1">
      <formula>IF(N100&lt;#REF!,TRUE,FALSE)</formula>
    </cfRule>
    <cfRule type="expression" dxfId="1599" priority="11" stopIfTrue="1">
      <formula>IF(N100&lt;#REF!,TRUE,FALSE)</formula>
    </cfRule>
    <cfRule type="expression" dxfId="1598" priority="12" stopIfTrue="1">
      <formula>IF(N100&gt;#REF!,TRUE,FALSE)</formula>
    </cfRule>
    <cfRule type="expression" dxfId="1597" priority="22" stopIfTrue="1">
      <formula>IF(R100&lt;#REF!,TRUE,FALSE)</formula>
    </cfRule>
    <cfRule type="expression" dxfId="1596" priority="23" stopIfTrue="1">
      <formula>IF(R100&lt;#REF!,TRUE,FALSE)</formula>
    </cfRule>
    <cfRule type="expression" dxfId="1595" priority="24" stopIfTrue="1">
      <formula>IF(R100&gt;#REF!,TRUE,FALSE)</formula>
    </cfRule>
    <cfRule type="expression" dxfId="1594" priority="25" stopIfTrue="1">
      <formula>IF(O100&lt;#REF!,TRUE,FALSE)</formula>
    </cfRule>
    <cfRule type="expression" dxfId="1593" priority="26" stopIfTrue="1">
      <formula>IF(O100&lt;#REF!,TRUE,FALSE)</formula>
    </cfRule>
    <cfRule type="expression" dxfId="1592" priority="27" stopIfTrue="1">
      <formula>IF(O100&gt;#REF!,TRUE,FALSE)</formula>
    </cfRule>
    <cfRule type="expression" dxfId="1591" priority="28" stopIfTrue="1">
      <formula>IF(Q100&lt;#REF!,TRUE,FALSE)</formula>
    </cfRule>
    <cfRule type="expression" dxfId="1590" priority="29" stopIfTrue="1">
      <formula>IF(Q100&lt;#REF!,TRUE,FALSE)</formula>
    </cfRule>
    <cfRule type="expression" dxfId="1589" priority="30" stopIfTrue="1">
      <formula>IF(Q100&gt;#REF!,TRUE,FALSE)</formula>
    </cfRule>
    <cfRule type="expression" dxfId="1588" priority="40" stopIfTrue="1">
      <formula>IF(R100&lt;#REF!,TRUE,FALSE)</formula>
    </cfRule>
    <cfRule type="expression" dxfId="1587" priority="41" stopIfTrue="1">
      <formula>IF(R100&lt;#REF!,TRUE,FALSE)</formula>
    </cfRule>
    <cfRule type="expression" dxfId="1586" priority="42" stopIfTrue="1">
      <formula>IF(R100&gt;#REF!,TRUE,FALSE)</formula>
    </cfRule>
    <cfRule type="expression" dxfId="1585" priority="43" stopIfTrue="1">
      <formula>IF(O100&lt;#REF!,TRUE,FALSE)</formula>
    </cfRule>
    <cfRule type="expression" dxfId="1584" priority="44" stopIfTrue="1">
      <formula>IF(O100&lt;#REF!,TRUE,FALSE)</formula>
    </cfRule>
    <cfRule type="expression" dxfId="1583" priority="45" stopIfTrue="1">
      <formula>IF(O100&gt;#REF!,TRUE,FALSE)</formula>
    </cfRule>
    <cfRule type="expression" dxfId="1582" priority="46" stopIfTrue="1">
      <formula>IF(Q100&lt;#REF!,TRUE,FALSE)</formula>
    </cfRule>
    <cfRule type="expression" dxfId="1581" priority="47" stopIfTrue="1">
      <formula>IF(Q100&lt;#REF!,TRUE,FALSE)</formula>
    </cfRule>
    <cfRule type="expression" dxfId="1580" priority="48" stopIfTrue="1">
      <formula>IF(Q100&gt;#REF!,TRUE,FALSE)</formula>
    </cfRule>
    <cfRule type="expression" dxfId="1579" priority="58" stopIfTrue="1">
      <formula>IF(R100&lt;#REF!,TRUE,FALSE)</formula>
    </cfRule>
    <cfRule type="expression" dxfId="1578" priority="59" stopIfTrue="1">
      <formula>IF(R100&lt;#REF!,TRUE,FALSE)</formula>
    </cfRule>
    <cfRule type="expression" dxfId="1577" priority="60" stopIfTrue="1">
      <formula>IF(R100&gt;#REF!,TRUE,FALSE)</formula>
    </cfRule>
    <cfRule type="expression" dxfId="1576" priority="61" stopIfTrue="1">
      <formula>IF(O100&lt;#REF!,TRUE,FALSE)</formula>
    </cfRule>
    <cfRule type="expression" dxfId="1575" priority="62" stopIfTrue="1">
      <formula>IF(O100&lt;#REF!,TRUE,FALSE)</formula>
    </cfRule>
    <cfRule type="expression" dxfId="1574" priority="63" stopIfTrue="1">
      <formula>IF(O100&gt;#REF!,TRUE,FALSE)</formula>
    </cfRule>
    <cfRule type="expression" dxfId="1573" priority="64" stopIfTrue="1">
      <formula>IF(Q100&lt;#REF!,TRUE,FALSE)</formula>
    </cfRule>
    <cfRule type="expression" dxfId="1572" priority="65" stopIfTrue="1">
      <formula>IF(Q100&lt;#REF!,TRUE,FALSE)</formula>
    </cfRule>
    <cfRule type="expression" dxfId="1571" priority="66" stopIfTrue="1">
      <formula>IF(Q100&gt;#REF!,TRUE,FALSE)</formula>
    </cfRule>
  </conditionalFormatting>
  <conditionalFormatting sqref="C100:C102">
    <cfRule type="expression" dxfId="1570" priority="1" stopIfTrue="1">
      <formula>IF(O100&lt;#REF!,TRUE,FALSE)</formula>
    </cfRule>
    <cfRule type="expression" dxfId="1569" priority="2" stopIfTrue="1">
      <formula>IF(O100&lt;#REF!,TRUE,FALSE)</formula>
    </cfRule>
    <cfRule type="expression" dxfId="1568" priority="3" stopIfTrue="1">
      <formula>IF(O100&gt;#REF!,TRUE,FALSE)</formula>
    </cfRule>
    <cfRule type="expression" dxfId="1567" priority="4" stopIfTrue="1">
      <formula>IF(N100&lt;#REF!,TRUE,FALSE)</formula>
    </cfRule>
    <cfRule type="expression" dxfId="1566" priority="5" stopIfTrue="1">
      <formula>IF(N100&lt;#REF!,TRUE,FALSE)</formula>
    </cfRule>
    <cfRule type="expression" dxfId="1565" priority="6" stopIfTrue="1">
      <formula>IF(N100&gt;#REF!,TRUE,FALSE)</formula>
    </cfRule>
    <cfRule type="expression" dxfId="1564" priority="13" stopIfTrue="1">
      <formula>IF(R100&lt;#REF!,TRUE,FALSE)</formula>
    </cfRule>
    <cfRule type="expression" dxfId="1563" priority="14" stopIfTrue="1">
      <formula>IF(R100&lt;#REF!,TRUE,FALSE)</formula>
    </cfRule>
    <cfRule type="expression" dxfId="1562" priority="15" stopIfTrue="1">
      <formula>IF(R100&gt;#REF!,TRUE,FALSE)</formula>
    </cfRule>
    <cfRule type="expression" dxfId="1561" priority="16" stopIfTrue="1">
      <formula>IF(O100&lt;#REF!,TRUE,FALSE)</formula>
    </cfRule>
    <cfRule type="expression" dxfId="1560" priority="17" stopIfTrue="1">
      <formula>IF(O100&lt;#REF!,TRUE,FALSE)</formula>
    </cfRule>
    <cfRule type="expression" dxfId="1559" priority="18" stopIfTrue="1">
      <formula>IF(O100&gt;#REF!,TRUE,FALSE)</formula>
    </cfRule>
    <cfRule type="expression" dxfId="1558" priority="19" stopIfTrue="1">
      <formula>IF(Q100&lt;#REF!,TRUE,FALSE)</formula>
    </cfRule>
    <cfRule type="expression" dxfId="1557" priority="20" stopIfTrue="1">
      <formula>IF(Q100&lt;#REF!,TRUE,FALSE)</formula>
    </cfRule>
    <cfRule type="expression" dxfId="1556" priority="21" stopIfTrue="1">
      <formula>IF(Q100&gt;#REF!,TRUE,FALSE)</formula>
    </cfRule>
    <cfRule type="expression" dxfId="1555" priority="31" stopIfTrue="1">
      <formula>IF(R100&lt;#REF!,TRUE,FALSE)</formula>
    </cfRule>
    <cfRule type="expression" dxfId="1554" priority="32" stopIfTrue="1">
      <formula>IF(R100&lt;#REF!,TRUE,FALSE)</formula>
    </cfRule>
    <cfRule type="expression" dxfId="1553" priority="33" stopIfTrue="1">
      <formula>IF(R100&gt;#REF!,TRUE,FALSE)</formula>
    </cfRule>
    <cfRule type="expression" dxfId="1552" priority="34" stopIfTrue="1">
      <formula>IF(O100&lt;#REF!,TRUE,FALSE)</formula>
    </cfRule>
    <cfRule type="expression" dxfId="1551" priority="35" stopIfTrue="1">
      <formula>IF(O100&lt;#REF!,TRUE,FALSE)</formula>
    </cfRule>
    <cfRule type="expression" dxfId="1550" priority="36" stopIfTrue="1">
      <formula>IF(O100&gt;#REF!,TRUE,FALSE)</formula>
    </cfRule>
    <cfRule type="expression" dxfId="1549" priority="37" stopIfTrue="1">
      <formula>IF(Q100&lt;#REF!,TRUE,FALSE)</formula>
    </cfRule>
    <cfRule type="expression" dxfId="1548" priority="38" stopIfTrue="1">
      <formula>IF(Q100&lt;#REF!,TRUE,FALSE)</formula>
    </cfRule>
    <cfRule type="expression" dxfId="1547" priority="39" stopIfTrue="1">
      <formula>IF(Q100&gt;#REF!,TRUE,FALSE)</formula>
    </cfRule>
    <cfRule type="expression" dxfId="1546" priority="49" stopIfTrue="1">
      <formula>IF(R100&lt;#REF!,TRUE,FALSE)</formula>
    </cfRule>
    <cfRule type="expression" dxfId="1545" priority="50" stopIfTrue="1">
      <formula>IF(R100&lt;#REF!,TRUE,FALSE)</formula>
    </cfRule>
    <cfRule type="expression" dxfId="1544" priority="51" stopIfTrue="1">
      <formula>IF(R100&gt;#REF!,TRUE,FALSE)</formula>
    </cfRule>
    <cfRule type="expression" dxfId="1543" priority="52" stopIfTrue="1">
      <formula>IF(O100&lt;#REF!,TRUE,FALSE)</formula>
    </cfRule>
    <cfRule type="expression" dxfId="1542" priority="53" stopIfTrue="1">
      <formula>IF(O100&lt;#REF!,TRUE,FALSE)</formula>
    </cfRule>
    <cfRule type="expression" dxfId="1541" priority="54" stopIfTrue="1">
      <formula>IF(O100&gt;#REF!,TRUE,FALSE)</formula>
    </cfRule>
    <cfRule type="expression" dxfId="1540" priority="55" stopIfTrue="1">
      <formula>IF(Q100&lt;#REF!,TRUE,FALSE)</formula>
    </cfRule>
    <cfRule type="expression" dxfId="1539" priority="56" stopIfTrue="1">
      <formula>IF(Q100&lt;#REF!,TRUE,FALSE)</formula>
    </cfRule>
    <cfRule type="expression" dxfId="1538" priority="57" stopIfTrue="1">
      <formula>IF(Q100&gt;#REF!,TRUE,FALSE)</formula>
    </cfRule>
  </conditionalFormatting>
  <pageMargins left="0.7" right="0.7" top="0.75" bottom="0.75" header="0.3" footer="0.3"/>
  <pageSetup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B45A4D-479F-44A4-A3FE-00DAAED4C576}">
  <dimension ref="A4:S118"/>
  <sheetViews>
    <sheetView topLeftCell="A99" workbookViewId="0">
      <selection activeCell="P14" sqref="P14"/>
    </sheetView>
  </sheetViews>
  <sheetFormatPr defaultRowHeight="15" x14ac:dyDescent="0.25"/>
  <cols>
    <col min="1" max="1" width="10" customWidth="1"/>
    <col min="2" max="2" width="7" customWidth="1"/>
    <col min="3" max="3" width="14.85546875" customWidth="1"/>
    <col min="4" max="4" width="13.28515625" customWidth="1"/>
    <col min="5" max="5" width="8.28515625" customWidth="1"/>
    <col min="6" max="6" width="13.28515625" customWidth="1"/>
    <col min="7" max="7" width="13.42578125" bestFit="1" customWidth="1"/>
    <col min="8" max="8" width="13.140625" customWidth="1"/>
    <col min="9" max="9" width="12.42578125" customWidth="1"/>
    <col min="10" max="10" width="9.140625" customWidth="1"/>
    <col min="11" max="11" width="10.140625" customWidth="1"/>
    <col min="16" max="16" width="9.5703125" bestFit="1" customWidth="1"/>
  </cols>
  <sheetData>
    <row r="4" spans="2:13" x14ac:dyDescent="0.25">
      <c r="K4" t="s">
        <v>89</v>
      </c>
    </row>
    <row r="7" spans="2:13" ht="90" x14ac:dyDescent="0.25">
      <c r="B7" s="41" t="s">
        <v>88</v>
      </c>
      <c r="C7" s="94" t="s">
        <v>71</v>
      </c>
      <c r="D7" s="96" t="s">
        <v>87</v>
      </c>
      <c r="E7" s="96" t="s">
        <v>86</v>
      </c>
      <c r="F7" s="95" t="s">
        <v>85</v>
      </c>
      <c r="G7" s="95" t="s">
        <v>84</v>
      </c>
      <c r="H7" s="94" t="s">
        <v>66</v>
      </c>
      <c r="I7" s="93" t="s">
        <v>65</v>
      </c>
      <c r="J7" s="92" t="s">
        <v>83</v>
      </c>
      <c r="K7" s="91" t="s">
        <v>82</v>
      </c>
      <c r="L7" s="90"/>
      <c r="M7" s="90"/>
    </row>
    <row r="8" spans="2:13" x14ac:dyDescent="0.25">
      <c r="B8" s="44">
        <f>'[18]WCL ULE '!B8</f>
        <v>1</v>
      </c>
      <c r="C8" s="44" t="str">
        <f>'[18]WCL ULE '!C8</f>
        <v>Dumri</v>
      </c>
      <c r="D8" s="44" t="str">
        <f>'[18]WCL ULE '!D8</f>
        <v>3700-4000</v>
      </c>
      <c r="E8" s="44" t="str">
        <f>'[18]WCL ULE '!E8</f>
        <v>G12</v>
      </c>
      <c r="F8" s="85">
        <f>'[18]WCL ULE '!J8</f>
        <v>3931</v>
      </c>
      <c r="G8" s="84">
        <f>'[18]WCL ULE '!I8</f>
        <v>3269.17</v>
      </c>
      <c r="H8" s="41">
        <f>'[18]WCL ULE '!F8</f>
        <v>162002060</v>
      </c>
      <c r="I8" s="41" t="str">
        <f>'[18]WCL ULE '!G8</f>
        <v>28.04.2023</v>
      </c>
      <c r="J8" s="48">
        <v>2986</v>
      </c>
      <c r="K8" s="50">
        <v>1831.0425531914898</v>
      </c>
      <c r="L8" s="89"/>
      <c r="M8" s="44"/>
    </row>
    <row r="9" spans="2:13" x14ac:dyDescent="0.25">
      <c r="B9" s="44"/>
      <c r="C9" s="44" t="str">
        <f>'[18]WCL ULE '!C9</f>
        <v>Singori</v>
      </c>
      <c r="D9" s="44" t="str">
        <f>'[18]WCL ULE '!D9</f>
        <v>4001-4300</v>
      </c>
      <c r="E9" s="44" t="str">
        <f>'[18]WCL ULE '!E9</f>
        <v>G11</v>
      </c>
      <c r="F9" s="85"/>
      <c r="G9" s="84">
        <f>'[18]WCL ULE '!I9</f>
        <v>691.94</v>
      </c>
      <c r="H9" s="41">
        <f>'[18]WCL ULE '!F9</f>
        <v>162002060</v>
      </c>
      <c r="I9" s="41" t="str">
        <f>'[18]WCL ULE '!G9</f>
        <v>28.04.2023</v>
      </c>
      <c r="J9" s="48">
        <v>2918</v>
      </c>
      <c r="K9" s="45"/>
      <c r="L9" s="89"/>
      <c r="M9" s="44"/>
    </row>
    <row r="10" spans="2:13" x14ac:dyDescent="0.25">
      <c r="B10" s="44">
        <f>'[18]WCL ULE '!B10</f>
        <v>2</v>
      </c>
      <c r="C10" s="44" t="str">
        <f>'[18]WCL ULE '!C10</f>
        <v xml:space="preserve">Umrer </v>
      </c>
      <c r="D10" s="44" t="str">
        <f>'[18]WCL ULE '!D10</f>
        <v>4600-4900</v>
      </c>
      <c r="E10" s="44" t="str">
        <f>'[18]WCL ULE '!E10</f>
        <v>G9</v>
      </c>
      <c r="F10" s="85">
        <f>'[18]WCL ULE '!J10</f>
        <v>2075.69</v>
      </c>
      <c r="G10" s="84">
        <f>'[18]WCL ULE '!I10</f>
        <v>2086.2399999999998</v>
      </c>
      <c r="H10" s="41">
        <f>'[18]WCL ULE '!F10</f>
        <v>161009570</v>
      </c>
      <c r="I10" s="41" t="str">
        <f>'[18]WCL ULE '!G10</f>
        <v>29.04.2023</v>
      </c>
      <c r="J10" s="88">
        <v>4498</v>
      </c>
      <c r="K10" s="50">
        <v>2567.640861766828</v>
      </c>
      <c r="L10" s="58"/>
      <c r="M10" s="44"/>
    </row>
    <row r="11" spans="2:13" x14ac:dyDescent="0.25">
      <c r="B11" s="44"/>
      <c r="C11" s="44" t="str">
        <f>'[18]WCL ULE '!C11</f>
        <v xml:space="preserve">Gokul </v>
      </c>
      <c r="D11" s="44" t="str">
        <f>'[18]WCL ULE '!D11</f>
        <v>4001-4300</v>
      </c>
      <c r="E11" s="44" t="str">
        <f>'[18]WCL ULE '!E11</f>
        <v>G11</v>
      </c>
      <c r="F11" s="85">
        <f>'[18]WCL ULE '!J11</f>
        <v>1937.31</v>
      </c>
      <c r="G11" s="84">
        <f>'[18]WCL ULE '!I11</f>
        <v>1947.16</v>
      </c>
      <c r="H11" s="41">
        <f>'[18]WCL ULE '!F11</f>
        <v>161009570</v>
      </c>
      <c r="I11" s="41" t="str">
        <f>'[18]WCL ULE '!G11</f>
        <v>29.04.2023</v>
      </c>
      <c r="J11" s="88">
        <v>4080</v>
      </c>
      <c r="K11" s="50">
        <v>4088.777885339357</v>
      </c>
      <c r="L11" s="58"/>
      <c r="M11" s="44"/>
    </row>
    <row r="12" spans="2:13" x14ac:dyDescent="0.25">
      <c r="B12" s="44">
        <f>'[18]WCL ULE '!B12</f>
        <v>3</v>
      </c>
      <c r="C12" s="44" t="str">
        <f>'[18]WCL ULE '!C12</f>
        <v>Wani</v>
      </c>
      <c r="D12" s="44" t="str">
        <f>'[18]WCL ULE '!D12</f>
        <v>4001-4300</v>
      </c>
      <c r="E12" s="44" t="str">
        <f>'[18]WCL ULE '!E12</f>
        <v>G11</v>
      </c>
      <c r="F12" s="85">
        <f>'[18]WCL ULE '!J12</f>
        <v>4042</v>
      </c>
      <c r="G12" s="84">
        <f>'[18]WCL ULE '!I12</f>
        <v>4068.94</v>
      </c>
      <c r="H12" s="41">
        <f>'[18]WCL ULE '!F12</f>
        <v>161004377</v>
      </c>
      <c r="I12" s="41" t="str">
        <f>'[18]WCL ULE '!G12</f>
        <v>29.04.2023</v>
      </c>
      <c r="J12" s="88">
        <v>4535</v>
      </c>
      <c r="K12" s="50">
        <v>2594.5315203955502</v>
      </c>
      <c r="L12" s="58"/>
      <c r="M12" s="44"/>
    </row>
    <row r="13" spans="2:13" ht="45" x14ac:dyDescent="0.25">
      <c r="B13" s="44">
        <f>'[18]WCL ULE '!B13</f>
        <v>4</v>
      </c>
      <c r="C13" s="44" t="str">
        <f>'[18]WCL ULE '!C13</f>
        <v>HLC NI</v>
      </c>
      <c r="D13" s="44" t="str">
        <f>'[18]WCL ULE '!D13</f>
        <v>4001-4300</v>
      </c>
      <c r="E13" s="44" t="str">
        <f>'[18]WCL ULE '!E13</f>
        <v>G11</v>
      </c>
      <c r="F13" s="85">
        <f>'[18]WCL ULE '!J13</f>
        <v>3967</v>
      </c>
      <c r="G13" s="84">
        <f>'[18]WCL ULE '!I13</f>
        <v>894.2</v>
      </c>
      <c r="H13" s="60" t="str">
        <f>'[18]WCL ULE '!F13</f>
        <v>151000011/151000143</v>
      </c>
      <c r="I13" s="41" t="str">
        <f>'[18]WCL ULE '!G13</f>
        <v>30.04.2023</v>
      </c>
      <c r="J13" s="48">
        <v>4667</v>
      </c>
      <c r="K13" s="50">
        <v>3565.5887341639618</v>
      </c>
      <c r="L13" s="58"/>
      <c r="M13" s="44"/>
    </row>
    <row r="14" spans="2:13" ht="45" x14ac:dyDescent="0.25">
      <c r="B14" s="44"/>
      <c r="C14" s="44" t="str">
        <f>'[18]WCL ULE '!C14</f>
        <v>HLOC</v>
      </c>
      <c r="D14" s="44" t="str">
        <f>'[18]WCL ULE '!D14</f>
        <v>4001-4300</v>
      </c>
      <c r="E14" s="44" t="str">
        <f>'[18]WCL ULE '!E14</f>
        <v>G11</v>
      </c>
      <c r="F14" s="85">
        <f>'[18]WCL ULE '!J14</f>
        <v>0</v>
      </c>
      <c r="G14" s="84">
        <f>'[18]WCL ULE '!I14</f>
        <v>3104</v>
      </c>
      <c r="H14" s="60" t="str">
        <f>'[18]WCL ULE '!F14</f>
        <v>151000011/151000143</v>
      </c>
      <c r="I14" s="41" t="str">
        <f>'[18]WCL ULE '!G14</f>
        <v>30.04.2023</v>
      </c>
      <c r="J14" s="48">
        <v>4027</v>
      </c>
      <c r="K14" s="45"/>
      <c r="L14" s="58"/>
      <c r="M14" s="44"/>
    </row>
    <row r="15" spans="2:13" x14ac:dyDescent="0.25">
      <c r="B15" s="44">
        <f>'[18]WCL ULE '!B15</f>
        <v>5</v>
      </c>
      <c r="C15" s="44" t="str">
        <f>'[18]WCL ULE '!C15</f>
        <v>Dumri</v>
      </c>
      <c r="D15" s="44" t="str">
        <f>'[18]WCL ULE '!D15</f>
        <v>3700-4000</v>
      </c>
      <c r="E15" s="44" t="str">
        <f>'[18]WCL ULE '!E15</f>
        <v>G12</v>
      </c>
      <c r="F15" s="85">
        <f>'[18]WCL ULE '!J15</f>
        <v>3164.24</v>
      </c>
      <c r="G15" s="84">
        <f>'[18]WCL ULE '!I15</f>
        <v>3189.06</v>
      </c>
      <c r="H15" s="41">
        <f>'[18]WCL ULE '!F15</f>
        <v>162002063</v>
      </c>
      <c r="I15" s="41" t="str">
        <f>'[18]WCL ULE '!G15</f>
        <v>30.04.2023</v>
      </c>
      <c r="J15" s="48">
        <v>2383</v>
      </c>
      <c r="K15" s="50">
        <v>2266.495477700385</v>
      </c>
      <c r="L15" s="58"/>
      <c r="M15" s="44"/>
    </row>
    <row r="16" spans="2:13" x14ac:dyDescent="0.25">
      <c r="B16" s="44"/>
      <c r="C16" s="44" t="str">
        <f>'[18]WCL ULE '!C16</f>
        <v>Singori</v>
      </c>
      <c r="D16" s="44" t="str">
        <f>'[18]WCL ULE '!D16</f>
        <v>4001-4300</v>
      </c>
      <c r="E16" s="44" t="str">
        <f>'[18]WCL ULE '!E16</f>
        <v>G11</v>
      </c>
      <c r="F16" s="85">
        <f>'[18]WCL ULE '!J16</f>
        <v>645.76</v>
      </c>
      <c r="G16" s="84">
        <f>'[18]WCL ULE '!I16</f>
        <v>650.83000000000004</v>
      </c>
      <c r="H16" s="41">
        <f>'[18]WCL ULE '!F16</f>
        <v>162002063</v>
      </c>
      <c r="I16" s="41" t="str">
        <f>'[18]WCL ULE '!G16</f>
        <v>30.04.2023</v>
      </c>
      <c r="J16" s="48">
        <v>3100</v>
      </c>
      <c r="K16" s="50">
        <v>1815.8573048767917</v>
      </c>
      <c r="L16" s="58"/>
      <c r="M16" s="44"/>
    </row>
    <row r="17" spans="2:13" x14ac:dyDescent="0.25">
      <c r="B17" s="44">
        <f>'[18]WCL ULE '!B17</f>
        <v>6</v>
      </c>
      <c r="C17" s="44" t="str">
        <f>'[18]WCL ULE '!C17</f>
        <v>New pp</v>
      </c>
      <c r="D17" s="44" t="str">
        <f>'[18]WCL ULE '!D17</f>
        <v>4001-4300</v>
      </c>
      <c r="E17" s="44" t="str">
        <f>'[18]WCL ULE '!E17</f>
        <v>G11</v>
      </c>
      <c r="F17" s="85">
        <f>'[18]WCL ULE '!J17</f>
        <v>4064</v>
      </c>
      <c r="G17" s="84">
        <f>'[18]WCL ULE '!I17</f>
        <v>4086.2</v>
      </c>
      <c r="H17" s="41">
        <f>'[18]WCL ULE '!F17</f>
        <v>162000159</v>
      </c>
      <c r="I17" s="41" t="str">
        <f>'[18]WCL ULE '!G17</f>
        <v>30.04.2023</v>
      </c>
      <c r="J17" s="88">
        <v>4153</v>
      </c>
      <c r="K17" s="50">
        <v>1652.4611705998545</v>
      </c>
      <c r="L17" s="58"/>
      <c r="M17" s="44"/>
    </row>
    <row r="18" spans="2:13" x14ac:dyDescent="0.25">
      <c r="B18" s="44">
        <f>'[18]WCL ULE '!B18</f>
        <v>7</v>
      </c>
      <c r="C18" s="44" t="str">
        <f>'[18]WCL ULE '!C18</f>
        <v>MKD-I</v>
      </c>
      <c r="D18" s="44" t="str">
        <f>'[18]WCL ULE '!D18</f>
        <v>4001-4300</v>
      </c>
      <c r="E18" s="44" t="str">
        <f>'[18]WCL ULE '!E18</f>
        <v>G11</v>
      </c>
      <c r="F18" s="85">
        <f>'[18]WCL ULE '!J18</f>
        <v>1281.05</v>
      </c>
      <c r="G18" s="84">
        <f>'[18]WCL ULE '!I18</f>
        <v>1288.8599999999999</v>
      </c>
      <c r="H18" s="41">
        <f>'[18]WCL ULE '!F18</f>
        <v>161009574</v>
      </c>
      <c r="I18" s="41" t="str">
        <f>'[18]WCL ULE '!G18</f>
        <v>01.05.2023</v>
      </c>
      <c r="J18" s="88">
        <v>4008</v>
      </c>
      <c r="K18" s="50">
        <v>3228.8522284725227</v>
      </c>
      <c r="L18" s="58"/>
      <c r="M18" s="44"/>
    </row>
    <row r="19" spans="2:13" x14ac:dyDescent="0.25">
      <c r="B19" s="44"/>
      <c r="C19" s="44" t="str">
        <f>'[18]WCL ULE '!C19</f>
        <v>MKD-III</v>
      </c>
      <c r="D19" s="44" t="str">
        <f>'[18]WCL ULE '!D19</f>
        <v>4001-4300</v>
      </c>
      <c r="E19" s="44" t="str">
        <f>'[18]WCL ULE '!E19</f>
        <v>G11</v>
      </c>
      <c r="F19" s="85">
        <f>'[18]WCL ULE '!J19</f>
        <v>2696.95</v>
      </c>
      <c r="G19" s="84">
        <f>'[18]WCL ULE '!I19</f>
        <v>2713.4</v>
      </c>
      <c r="H19" s="41">
        <f>'[18]WCL ULE '!F19</f>
        <v>161009574</v>
      </c>
      <c r="I19" s="41" t="str">
        <f>'[18]WCL ULE '!G19</f>
        <v>01.05.2023</v>
      </c>
      <c r="J19" s="88">
        <v>4044</v>
      </c>
      <c r="K19" s="50">
        <v>3037.96</v>
      </c>
      <c r="L19" s="58"/>
      <c r="M19" s="44"/>
    </row>
    <row r="20" spans="2:13" x14ac:dyDescent="0.25">
      <c r="B20" s="44">
        <f>'[18]WCL ULE '!B20</f>
        <v>8</v>
      </c>
      <c r="C20" s="44" t="str">
        <f>'[18]WCL ULE '!C20</f>
        <v>Dumri</v>
      </c>
      <c r="D20" s="44" t="str">
        <f>'[18]WCL ULE '!D20</f>
        <v>3700-4000</v>
      </c>
      <c r="E20" s="44" t="str">
        <f>'[18]WCL ULE '!E20</f>
        <v>G12</v>
      </c>
      <c r="F20" s="85">
        <f>'[18]WCL ULE '!J20</f>
        <v>3977</v>
      </c>
      <c r="G20" s="84">
        <f>'[18]WCL ULE '!I20</f>
        <v>4004.5</v>
      </c>
      <c r="H20" s="41">
        <f>'[18]WCL ULE '!F20</f>
        <v>162002066</v>
      </c>
      <c r="I20" s="41" t="str">
        <f>'[18]WCL ULE '!G20</f>
        <v>01.05.2023</v>
      </c>
      <c r="J20" s="88">
        <v>3638</v>
      </c>
      <c r="K20" s="50">
        <v>1636.8628263572318</v>
      </c>
      <c r="L20" s="58"/>
      <c r="M20" s="44"/>
    </row>
    <row r="21" spans="2:13" x14ac:dyDescent="0.25">
      <c r="B21" s="44">
        <f>'[18]WCL ULE '!B21</f>
        <v>9</v>
      </c>
      <c r="C21" s="44" t="str">
        <f>'[18]WCL ULE '!C21</f>
        <v>Dumri</v>
      </c>
      <c r="D21" s="44" t="str">
        <f>'[18]WCL ULE '!D21</f>
        <v>3700-4000</v>
      </c>
      <c r="E21" s="44" t="str">
        <f>'[18]WCL ULE '!E21</f>
        <v>G12</v>
      </c>
      <c r="F21" s="85">
        <f>'[18]WCL ULE '!J21</f>
        <v>3927</v>
      </c>
      <c r="G21" s="84">
        <f>'[18]WCL ULE '!I21</f>
        <v>3953.57</v>
      </c>
      <c r="H21" s="41">
        <f>'[18]WCL ULE '!F21</f>
        <v>162002069</v>
      </c>
      <c r="I21" s="41" t="str">
        <f>'[18]WCL ULE '!G21</f>
        <v>01.05.2023</v>
      </c>
      <c r="J21" s="88">
        <v>3859</v>
      </c>
      <c r="K21" s="50">
        <v>2361.1262993762994</v>
      </c>
      <c r="L21" s="58"/>
      <c r="M21" s="44"/>
    </row>
    <row r="22" spans="2:13" x14ac:dyDescent="0.25">
      <c r="B22" s="44">
        <f>'[18]WCL ULE '!B22</f>
        <v>10</v>
      </c>
      <c r="C22" s="44" t="str">
        <f>'[18]WCL ULE '!C22</f>
        <v>New pp</v>
      </c>
      <c r="D22" s="44" t="str">
        <f>'[18]WCL ULE '!D22</f>
        <v>4001-4300</v>
      </c>
      <c r="E22" s="44" t="str">
        <f>'[18]WCL ULE '!E22</f>
        <v>G11</v>
      </c>
      <c r="F22" s="85">
        <f>'[18]WCL ULE '!J22</f>
        <v>3969</v>
      </c>
      <c r="G22" s="84">
        <f>'[18]WCL ULE '!I22</f>
        <v>3997.06</v>
      </c>
      <c r="H22" s="41">
        <f>'[18]WCL ULE '!F22</f>
        <v>162000162</v>
      </c>
      <c r="I22" s="41" t="str">
        <f>'[18]WCL ULE '!G22</f>
        <v>02.05.2023</v>
      </c>
      <c r="J22" s="88">
        <v>4267</v>
      </c>
      <c r="K22" s="50">
        <v>2627.3641497594645</v>
      </c>
      <c r="L22" s="58"/>
      <c r="M22" s="44"/>
    </row>
    <row r="23" spans="2:13" x14ac:dyDescent="0.25">
      <c r="B23" s="44">
        <f>'[18]WCL ULE '!B23</f>
        <v>11</v>
      </c>
      <c r="C23" s="44" t="str">
        <f>'[18]WCL ULE '!C23</f>
        <v>New pp</v>
      </c>
      <c r="D23" s="44" t="str">
        <f>'[18]WCL ULE '!D23</f>
        <v>4001-4300</v>
      </c>
      <c r="E23" s="44" t="str">
        <f>'[18]WCL ULE '!E23</f>
        <v>G11</v>
      </c>
      <c r="F23" s="85">
        <f>'[18]WCL ULE '!J23</f>
        <v>3903</v>
      </c>
      <c r="G23" s="84">
        <f>'[18]WCL ULE '!I23</f>
        <v>3933.04</v>
      </c>
      <c r="H23" s="41">
        <f>'[18]WCL ULE '!F23</f>
        <v>162000161</v>
      </c>
      <c r="I23" s="41" t="str">
        <f>'[18]WCL ULE '!G23</f>
        <v>02.05.2023</v>
      </c>
      <c r="J23" s="88">
        <v>3823</v>
      </c>
      <c r="K23" s="50">
        <v>2117.2101471969931</v>
      </c>
      <c r="L23" s="58"/>
      <c r="M23" s="44"/>
    </row>
    <row r="24" spans="2:13" x14ac:dyDescent="0.25">
      <c r="B24" s="44">
        <f>'[18]WCL ULE '!B24</f>
        <v>12</v>
      </c>
      <c r="C24" s="44" t="str">
        <f>'[18]WCL ULE '!C24</f>
        <v>MKD-I</v>
      </c>
      <c r="D24" s="44" t="str">
        <f>'[18]WCL ULE '!D24</f>
        <v>4001-4300</v>
      </c>
      <c r="E24" s="44" t="str">
        <f>'[18]WCL ULE '!E24</f>
        <v>G11</v>
      </c>
      <c r="F24" s="85">
        <f>'[18]WCL ULE '!J24</f>
        <v>1261</v>
      </c>
      <c r="G24" s="84">
        <f>'[18]WCL ULE '!I24</f>
        <v>1265.46</v>
      </c>
      <c r="H24" s="41">
        <f>'[18]WCL ULE '!F24</f>
        <v>151000363</v>
      </c>
      <c r="I24" s="41" t="str">
        <f>'[18]WCL ULE '!G24</f>
        <v>03.05.2023</v>
      </c>
      <c r="J24" s="88">
        <v>4178</v>
      </c>
      <c r="K24" s="50">
        <v>3353.9916452442158</v>
      </c>
      <c r="L24" s="58"/>
      <c r="M24" s="44"/>
    </row>
    <row r="25" spans="2:13" x14ac:dyDescent="0.25">
      <c r="B25" s="44"/>
      <c r="C25" s="44" t="str">
        <f>'[18]WCL ULE '!C25</f>
        <v>MKD-III</v>
      </c>
      <c r="D25" s="44" t="str">
        <f>'[18]WCL ULE '!D25</f>
        <v>4001-4300</v>
      </c>
      <c r="E25" s="44" t="str">
        <f>'[18]WCL ULE '!E25</f>
        <v>G11</v>
      </c>
      <c r="F25" s="85">
        <f>'[18]WCL ULE '!J25</f>
        <v>2644</v>
      </c>
      <c r="G25" s="84">
        <f>'[18]WCL ULE '!I25</f>
        <v>2664.16</v>
      </c>
      <c r="H25" s="41">
        <f>'[18]WCL ULE '!F25</f>
        <v>151000363</v>
      </c>
      <c r="I25" s="41" t="str">
        <f>'[18]WCL ULE '!G25</f>
        <v>03.05.2023</v>
      </c>
      <c r="J25" s="88">
        <v>4234</v>
      </c>
      <c r="K25" s="50">
        <v>3333.7358066930396</v>
      </c>
      <c r="L25" s="58"/>
      <c r="M25" s="44"/>
    </row>
    <row r="26" spans="2:13" x14ac:dyDescent="0.25">
      <c r="B26" s="44">
        <f>'[18]WCL ULE '!B26</f>
        <v>13</v>
      </c>
      <c r="C26" s="44" t="str">
        <f>'[18]WCL ULE '!C26</f>
        <v>MKD-I</v>
      </c>
      <c r="D26" s="44" t="str">
        <f>'[18]WCL ULE '!D26</f>
        <v>4001-4300</v>
      </c>
      <c r="E26" s="44" t="str">
        <f>'[18]WCL ULE '!E26</f>
        <v>G11</v>
      </c>
      <c r="F26" s="85">
        <f>'[18]WCL ULE '!J26</f>
        <v>1234.03</v>
      </c>
      <c r="G26" s="84">
        <f>'[18]WCL ULE '!I26</f>
        <v>1242.3399999999999</v>
      </c>
      <c r="H26" s="41">
        <f>'[18]WCL ULE '!F26</f>
        <v>161009579</v>
      </c>
      <c r="I26" s="41" t="str">
        <f>'[18]WCL ULE '!G26</f>
        <v>04.05.2023</v>
      </c>
      <c r="J26" s="88">
        <v>4247</v>
      </c>
      <c r="K26" s="50">
        <v>2945.782403027436</v>
      </c>
      <c r="L26" s="58"/>
      <c r="M26" s="44"/>
    </row>
    <row r="27" spans="2:13" x14ac:dyDescent="0.25">
      <c r="B27" s="44"/>
      <c r="C27" s="44" t="str">
        <f>'[18]WCL ULE '!C27</f>
        <v>MKD-III</v>
      </c>
      <c r="D27" s="44" t="str">
        <f>'[18]WCL ULE '!D27</f>
        <v>4001-4300</v>
      </c>
      <c r="E27" s="44" t="str">
        <f>'[18]WCL ULE '!E27</f>
        <v>G11</v>
      </c>
      <c r="F27" s="85">
        <f>'[18]WCL ULE '!J27</f>
        <v>2597.9699999999998</v>
      </c>
      <c r="G27" s="84">
        <f>'[18]WCL ULE '!I27</f>
        <v>2615.38</v>
      </c>
      <c r="H27" s="41">
        <f>'[18]WCL ULE '!F27</f>
        <v>161009579</v>
      </c>
      <c r="I27" s="41" t="str">
        <f>'[18]WCL ULE '!G27</f>
        <v>04.05.2023</v>
      </c>
      <c r="J27" s="88">
        <v>4108</v>
      </c>
      <c r="K27" s="50">
        <v>3711.3503089708079</v>
      </c>
      <c r="L27" s="58"/>
      <c r="M27" s="44"/>
    </row>
    <row r="28" spans="2:13" x14ac:dyDescent="0.25">
      <c r="B28" s="44">
        <f>'[18]WCL ULE '!B28</f>
        <v>14</v>
      </c>
      <c r="C28" s="44" t="str">
        <f>'[18]WCL ULE '!C28</f>
        <v>Dumri</v>
      </c>
      <c r="D28" s="44" t="str">
        <f>'[18]WCL ULE '!D28</f>
        <v>3700-4000</v>
      </c>
      <c r="E28" s="44" t="str">
        <f>'[18]WCL ULE '!E28</f>
        <v>G12</v>
      </c>
      <c r="F28" s="85">
        <f>'[18]WCL ULE '!J28</f>
        <v>4055</v>
      </c>
      <c r="G28" s="84">
        <f>'[18]WCL ULE '!I28</f>
        <v>4086.4</v>
      </c>
      <c r="H28" s="41">
        <f>'[18]WCL ULE '!F28</f>
        <v>162002071</v>
      </c>
      <c r="I28" s="41" t="str">
        <f>'[18]WCL ULE '!G28</f>
        <v>04.05.2023</v>
      </c>
      <c r="J28" s="88">
        <v>3544</v>
      </c>
      <c r="K28" s="50">
        <v>2729.0798745426032</v>
      </c>
      <c r="L28" s="58"/>
      <c r="M28" s="44"/>
    </row>
    <row r="29" spans="2:13" x14ac:dyDescent="0.25">
      <c r="B29" s="44">
        <f>'[18]WCL ULE '!B29</f>
        <v>15</v>
      </c>
      <c r="C29" s="44" t="str">
        <f>'[18]WCL ULE '!C29</f>
        <v>Dumri</v>
      </c>
      <c r="D29" s="44" t="str">
        <f>'[18]WCL ULE '!D29</f>
        <v>3700-4000</v>
      </c>
      <c r="E29" s="44" t="str">
        <f>'[18]WCL ULE '!E29</f>
        <v>G12</v>
      </c>
      <c r="F29" s="85">
        <f>'[18]WCL ULE '!J29</f>
        <v>3933</v>
      </c>
      <c r="G29" s="84">
        <f>'[18]WCL ULE '!I29</f>
        <v>3961.18</v>
      </c>
      <c r="H29" s="41">
        <f>'[18]WCL ULE '!F29</f>
        <v>162002073</v>
      </c>
      <c r="I29" s="41" t="str">
        <f>'[18]WCL ULE '!G29</f>
        <v>05.05.2023</v>
      </c>
      <c r="J29" s="88">
        <v>3701</v>
      </c>
      <c r="K29" s="50">
        <v>1630.4100020665426</v>
      </c>
      <c r="L29" s="58"/>
      <c r="M29" s="44"/>
    </row>
    <row r="30" spans="2:13" x14ac:dyDescent="0.25">
      <c r="B30" s="44">
        <f>'[18]WCL ULE '!B30</f>
        <v>16</v>
      </c>
      <c r="C30" s="44" t="str">
        <f>'[18]WCL ULE '!C30</f>
        <v>Dumri</v>
      </c>
      <c r="D30" s="44" t="str">
        <f>'[18]WCL ULE '!D30</f>
        <v>3700-4000</v>
      </c>
      <c r="E30" s="44" t="str">
        <f>'[18]WCL ULE '!E30</f>
        <v>G12</v>
      </c>
      <c r="F30" s="85">
        <f>'[18]WCL ULE '!J30</f>
        <v>3965</v>
      </c>
      <c r="G30" s="84">
        <f>'[18]WCL ULE '!I30</f>
        <v>3995.53</v>
      </c>
      <c r="H30" s="41">
        <f>'[18]WCL ULE '!F30</f>
        <v>162002075</v>
      </c>
      <c r="I30" s="41" t="str">
        <f>'[18]WCL ULE '!G30</f>
        <v>05.05.2023</v>
      </c>
      <c r="J30" s="88">
        <v>4817</v>
      </c>
      <c r="K30" s="50">
        <v>2178.400916380298</v>
      </c>
      <c r="L30" s="58"/>
      <c r="M30" s="44"/>
    </row>
    <row r="31" spans="2:13" x14ac:dyDescent="0.25">
      <c r="B31" s="44">
        <f>'[18]WCL ULE '!B31</f>
        <v>17</v>
      </c>
      <c r="C31" s="44" t="str">
        <f>'[18]WCL ULE '!C31</f>
        <v xml:space="preserve">Umrer </v>
      </c>
      <c r="D31" s="44" t="str">
        <f>'[18]WCL ULE '!D31</f>
        <v>4600-4900</v>
      </c>
      <c r="E31" s="44" t="str">
        <f>'[18]WCL ULE '!E31</f>
        <v>G9</v>
      </c>
      <c r="F31" s="85">
        <f>'[18]WCL ULE '!J31</f>
        <v>2831.15</v>
      </c>
      <c r="G31" s="84">
        <f>'[18]WCL ULE '!I31</f>
        <v>2850.19</v>
      </c>
      <c r="H31" s="41">
        <f>'[18]WCL ULE '!F31</f>
        <v>161009581</v>
      </c>
      <c r="I31" s="41" t="str">
        <f>'[18]WCL ULE '!G31</f>
        <v>06.05.2023</v>
      </c>
      <c r="J31" s="88">
        <v>4208</v>
      </c>
      <c r="K31" s="50">
        <v>3681.4230484842083</v>
      </c>
      <c r="L31" s="58"/>
      <c r="M31" s="44"/>
    </row>
    <row r="32" spans="2:13" x14ac:dyDescent="0.25">
      <c r="B32" s="44"/>
      <c r="C32" s="44" t="str">
        <f>'[18]WCL ULE '!C32</f>
        <v xml:space="preserve">Gokul </v>
      </c>
      <c r="D32" s="44" t="str">
        <f>'[18]WCL ULE '!D32</f>
        <v>4001-4300</v>
      </c>
      <c r="E32" s="44" t="str">
        <f>'[18]WCL ULE '!E32</f>
        <v>G11</v>
      </c>
      <c r="F32" s="85">
        <f>'[18]WCL ULE '!J32</f>
        <v>722.85</v>
      </c>
      <c r="G32" s="84">
        <f>'[18]WCL ULE '!I32</f>
        <v>727.71</v>
      </c>
      <c r="H32" s="41">
        <f>'[18]WCL ULE '!F32</f>
        <v>161009581</v>
      </c>
      <c r="I32" s="41" t="str">
        <f>'[18]WCL ULE '!G32</f>
        <v>06.05.2023</v>
      </c>
      <c r="J32" s="88">
        <v>5071</v>
      </c>
      <c r="K32" s="50">
        <v>3112.0293432203389</v>
      </c>
      <c r="L32" s="58"/>
      <c r="M32" s="44"/>
    </row>
    <row r="33" spans="2:13" x14ac:dyDescent="0.25">
      <c r="B33" s="44">
        <f>'[18]WCL ULE '!B33</f>
        <v>18</v>
      </c>
      <c r="C33" s="44" t="str">
        <f>'[18]WCL ULE '!C33</f>
        <v>Dumri</v>
      </c>
      <c r="D33" s="44" t="str">
        <f>'[18]WCL ULE '!D33</f>
        <v>3700-4000</v>
      </c>
      <c r="E33" s="44" t="str">
        <f>'[18]WCL ULE '!E33</f>
        <v>G12</v>
      </c>
      <c r="F33" s="85">
        <f>'[18]WCL ULE '!J33</f>
        <v>3933</v>
      </c>
      <c r="G33" s="84">
        <f>'[18]WCL ULE '!I33</f>
        <v>3954.28</v>
      </c>
      <c r="H33" s="41">
        <f>'[18]WCL ULE '!F33</f>
        <v>162002078</v>
      </c>
      <c r="I33" s="41" t="str">
        <f>'[18]WCL ULE '!G33</f>
        <v>07.05.2023</v>
      </c>
      <c r="J33" s="88">
        <v>3767</v>
      </c>
      <c r="K33" s="50">
        <v>1993.4448498748957</v>
      </c>
      <c r="L33" s="58"/>
      <c r="M33" s="44"/>
    </row>
    <row r="34" spans="2:13" x14ac:dyDescent="0.25">
      <c r="B34" s="44">
        <f>'[18]WCL ULE '!B34</f>
        <v>19</v>
      </c>
      <c r="C34" s="44" t="str">
        <f>'[18]WCL ULE '!C34</f>
        <v>MKD-I</v>
      </c>
      <c r="D34" s="44" t="str">
        <f>'[18]WCL ULE '!D34</f>
        <v>4001-4300</v>
      </c>
      <c r="E34" s="44" t="str">
        <f>'[18]WCL ULE '!E34</f>
        <v>G11</v>
      </c>
      <c r="F34" s="85">
        <f>'[18]WCL ULE '!J34</f>
        <v>2003.39</v>
      </c>
      <c r="G34" s="84">
        <f>'[18]WCL ULE '!I34</f>
        <v>2013.51</v>
      </c>
      <c r="H34" s="41">
        <f>'[18]WCL ULE '!F34</f>
        <v>161009585</v>
      </c>
      <c r="I34" s="41" t="str">
        <f>'[18]WCL ULE '!G34</f>
        <v>07.05.2023</v>
      </c>
      <c r="J34" s="88">
        <v>4285</v>
      </c>
      <c r="K34" s="50">
        <v>3268.8885360431882</v>
      </c>
      <c r="L34" s="58"/>
      <c r="M34" s="44"/>
    </row>
    <row r="35" spans="2:13" x14ac:dyDescent="0.25">
      <c r="B35" s="44"/>
      <c r="C35" s="44" t="str">
        <f>'[18]WCL ULE '!C35</f>
        <v>MKD-III</v>
      </c>
      <c r="D35" s="44" t="str">
        <f>'[18]WCL ULE '!D35</f>
        <v>4001-4300</v>
      </c>
      <c r="E35" s="44" t="str">
        <f>'[18]WCL ULE '!E35</f>
        <v>G11</v>
      </c>
      <c r="F35" s="85">
        <f>'[18]WCL ULE '!J35</f>
        <v>1936.61</v>
      </c>
      <c r="G35" s="84">
        <f>'[18]WCL ULE '!I35</f>
        <v>1946.38</v>
      </c>
      <c r="H35" s="41">
        <f>'[18]WCL ULE '!F35</f>
        <v>161009585</v>
      </c>
      <c r="I35" s="41" t="str">
        <f>'[18]WCL ULE '!G35</f>
        <v>07.05.2023</v>
      </c>
      <c r="J35" s="88">
        <v>4405</v>
      </c>
      <c r="K35" s="50">
        <v>3401.8073188946969</v>
      </c>
      <c r="L35" s="58"/>
      <c r="M35" s="44"/>
    </row>
    <row r="36" spans="2:13" x14ac:dyDescent="0.25">
      <c r="B36" s="44">
        <f>'[18]WCL ULE '!B36</f>
        <v>20</v>
      </c>
      <c r="C36" s="44" t="str">
        <f>'[18]WCL ULE '!C36</f>
        <v>wani</v>
      </c>
      <c r="D36" s="44" t="str">
        <f>'[18]WCL ULE '!D36</f>
        <v>4001-4300</v>
      </c>
      <c r="E36" s="44" t="str">
        <f>'[18]WCL ULE '!E36</f>
        <v>G11</v>
      </c>
      <c r="F36" s="85">
        <f>'[18]WCL ULE '!J36</f>
        <v>4109</v>
      </c>
      <c r="G36" s="84">
        <f>'[18]WCL ULE '!I36</f>
        <v>4139.74</v>
      </c>
      <c r="H36" s="41">
        <f>'[18]WCL ULE '!F36</f>
        <v>151000084</v>
      </c>
      <c r="I36" s="41" t="str">
        <f>'[18]WCL ULE '!G36</f>
        <v>06.05.2023</v>
      </c>
      <c r="J36" s="88">
        <v>4869</v>
      </c>
      <c r="K36" s="50">
        <v>3212.963712637651</v>
      </c>
      <c r="L36" s="58"/>
      <c r="M36" s="44"/>
    </row>
    <row r="37" spans="2:13" x14ac:dyDescent="0.25">
      <c r="B37" s="44">
        <f>'[18]WCL ULE '!B37</f>
        <v>21</v>
      </c>
      <c r="C37" s="44" t="str">
        <f>'[18]WCL ULE '!C37</f>
        <v>Dumri</v>
      </c>
      <c r="D37" s="44" t="str">
        <f>'[18]WCL ULE '!D37</f>
        <v>3700-4000</v>
      </c>
      <c r="E37" s="44" t="str">
        <f>'[18]WCL ULE '!E37</f>
        <v>G12</v>
      </c>
      <c r="F37" s="85">
        <f>'[18]WCL ULE '!J37</f>
        <v>4038</v>
      </c>
      <c r="G37" s="84">
        <f>'[18]WCL ULE '!I37</f>
        <v>4069.94</v>
      </c>
      <c r="H37" s="41">
        <f>'[18]WCL ULE '!F37</f>
        <v>162002080</v>
      </c>
      <c r="I37" s="41" t="str">
        <f>'[18]WCL ULE '!G37</f>
        <v>07.05.2023</v>
      </c>
      <c r="J37" s="88">
        <v>3640</v>
      </c>
      <c r="K37" s="50">
        <v>2196.2719014305108</v>
      </c>
      <c r="L37" s="58"/>
      <c r="M37" s="44"/>
    </row>
    <row r="38" spans="2:13" x14ac:dyDescent="0.25">
      <c r="B38" s="44">
        <f>'[18]WCL ULE '!B38</f>
        <v>22</v>
      </c>
      <c r="C38" s="44" t="str">
        <f>'[18]WCL ULE '!C38</f>
        <v xml:space="preserve">Umrer </v>
      </c>
      <c r="D38" s="44" t="str">
        <f>'[18]WCL ULE '!D38</f>
        <v>4600-4900</v>
      </c>
      <c r="E38" s="44" t="str">
        <f>'[18]WCL ULE '!E38</f>
        <v>G9</v>
      </c>
      <c r="F38" s="85">
        <f>'[18]WCL ULE '!J38</f>
        <v>2669.05</v>
      </c>
      <c r="G38" s="84">
        <f>'[18]WCL ULE '!I38</f>
        <v>2687.25</v>
      </c>
      <c r="H38" s="41">
        <f>'[18]WCL ULE '!F38</f>
        <v>151000369</v>
      </c>
      <c r="I38" s="41" t="str">
        <f>'[18]WCL ULE '!G38</f>
        <v>08.05.2023</v>
      </c>
      <c r="J38" s="88">
        <v>4730</v>
      </c>
      <c r="K38" s="50">
        <v>4108.8723404255325</v>
      </c>
      <c r="L38" s="58"/>
      <c r="M38" s="44"/>
    </row>
    <row r="39" spans="2:13" x14ac:dyDescent="0.25">
      <c r="B39" s="44"/>
      <c r="C39" s="44" t="str">
        <f>'[18]WCL ULE '!C39</f>
        <v>MKD-III</v>
      </c>
      <c r="D39" s="44" t="str">
        <f>'[18]WCL ULE '!D39</f>
        <v>4001-4300</v>
      </c>
      <c r="E39" s="44" t="str">
        <f>'[18]WCL ULE '!E39</f>
        <v>G11</v>
      </c>
      <c r="F39" s="85">
        <f>'[18]WCL ULE '!J39</f>
        <v>1268.95</v>
      </c>
      <c r="G39" s="84">
        <f>'[18]WCL ULE '!I39</f>
        <v>1276.4100000000001</v>
      </c>
      <c r="H39" s="41">
        <f>'[18]WCL ULE '!F39</f>
        <v>151000369</v>
      </c>
      <c r="I39" s="41" t="str">
        <f>'[18]WCL ULE '!G39</f>
        <v>08.05.2023</v>
      </c>
      <c r="J39" s="88">
        <v>4257</v>
      </c>
      <c r="K39" s="50">
        <v>3545.2912652196928</v>
      </c>
      <c r="L39" s="58"/>
      <c r="M39" s="44"/>
    </row>
    <row r="40" spans="2:13" x14ac:dyDescent="0.25">
      <c r="B40" s="44">
        <f>'[18]WCL ULE '!B40</f>
        <v>23</v>
      </c>
      <c r="C40" s="44" t="str">
        <f>'[18]WCL ULE '!C40</f>
        <v>Dumri</v>
      </c>
      <c r="D40" s="44" t="str">
        <f>'[18]WCL ULE '!D40</f>
        <v>3700-4000</v>
      </c>
      <c r="E40" s="44" t="str">
        <f>'[18]WCL ULE '!E40</f>
        <v>G12</v>
      </c>
      <c r="F40" s="85">
        <f>'[18]WCL ULE '!J40</f>
        <v>3269.28</v>
      </c>
      <c r="G40" s="84">
        <f>'[18]WCL ULE '!I40</f>
        <v>3292.95</v>
      </c>
      <c r="H40" s="41">
        <f>'[18]WCL ULE '!F40</f>
        <v>162002082</v>
      </c>
      <c r="I40" s="41" t="str">
        <f>'[18]WCL ULE '!G40</f>
        <v>08.05.2023</v>
      </c>
      <c r="J40" s="88">
        <v>2721</v>
      </c>
      <c r="K40" s="50">
        <v>2249.3861386138615</v>
      </c>
      <c r="L40" s="58"/>
      <c r="M40" s="44"/>
    </row>
    <row r="41" spans="2:13" x14ac:dyDescent="0.25">
      <c r="B41" s="44"/>
      <c r="C41" s="44" t="str">
        <f>'[18]WCL ULE '!C41</f>
        <v>Singori</v>
      </c>
      <c r="D41" s="44" t="str">
        <f>'[18]WCL ULE '!D41</f>
        <v>4001-4300</v>
      </c>
      <c r="E41" s="44" t="str">
        <f>'[18]WCL ULE '!E41</f>
        <v>G11</v>
      </c>
      <c r="F41" s="85">
        <f>'[18]WCL ULE '!J41</f>
        <v>834.72</v>
      </c>
      <c r="G41" s="84">
        <f>'[18]WCL ULE '!I41</f>
        <v>840.72</v>
      </c>
      <c r="H41" s="41">
        <f>'[18]WCL ULE '!F41</f>
        <v>162002082</v>
      </c>
      <c r="I41" s="41" t="str">
        <f>'[18]WCL ULE '!G41</f>
        <v>08.05.2023</v>
      </c>
      <c r="J41" s="88">
        <v>4257</v>
      </c>
      <c r="K41" s="50">
        <v>2212.4184100418415</v>
      </c>
      <c r="L41" s="58"/>
      <c r="M41" s="44"/>
    </row>
    <row r="42" spans="2:13" x14ac:dyDescent="0.25">
      <c r="B42" s="44">
        <f>'[18]WCL ULE '!B42</f>
        <v>24</v>
      </c>
      <c r="C42" s="44" t="str">
        <f>'[18]WCL ULE '!C42</f>
        <v>Dumri</v>
      </c>
      <c r="D42" s="44" t="str">
        <f>'[18]WCL ULE '!D42</f>
        <v>3700-4000</v>
      </c>
      <c r="E42" s="44" t="str">
        <f>'[18]WCL ULE '!E42</f>
        <v>G12</v>
      </c>
      <c r="F42" s="85">
        <f>'[18]WCL ULE '!J42</f>
        <v>2518.63</v>
      </c>
      <c r="G42" s="84">
        <f>'[18]WCL ULE '!I42</f>
        <v>2536.39</v>
      </c>
      <c r="H42" s="41">
        <f>'[18]WCL ULE '!F42</f>
        <v>162002083</v>
      </c>
      <c r="I42" s="41" t="str">
        <f>'[18]WCL ULE '!G42</f>
        <v>08.05.2023</v>
      </c>
      <c r="J42" s="88">
        <v>3222</v>
      </c>
      <c r="K42" s="50">
        <v>2202.9919354838707</v>
      </c>
      <c r="L42" s="58"/>
      <c r="M42" s="44"/>
    </row>
    <row r="43" spans="2:13" x14ac:dyDescent="0.25">
      <c r="B43" s="44"/>
      <c r="C43" s="44" t="str">
        <f>'[18]WCL ULE '!C43</f>
        <v>Singori</v>
      </c>
      <c r="D43" s="44" t="str">
        <f>'[18]WCL ULE '!D43</f>
        <v>4001-4300</v>
      </c>
      <c r="E43" s="44" t="str">
        <f>'[18]WCL ULE '!E43</f>
        <v>G11</v>
      </c>
      <c r="F43" s="85">
        <f>'[18]WCL ULE '!J43</f>
        <v>1133.3699999999999</v>
      </c>
      <c r="G43" s="84">
        <f>'[18]WCL ULE '!I43</f>
        <v>1141.3800000000001</v>
      </c>
      <c r="H43" s="41">
        <f>'[18]WCL ULE '!F43</f>
        <v>162002083</v>
      </c>
      <c r="I43" s="41" t="str">
        <f>'[18]WCL ULE '!G43</f>
        <v>08.05.2023</v>
      </c>
      <c r="J43" s="88">
        <v>3024</v>
      </c>
      <c r="K43" s="50">
        <v>2011.37269603249</v>
      </c>
      <c r="L43" s="58"/>
      <c r="M43" s="44"/>
    </row>
    <row r="44" spans="2:13" x14ac:dyDescent="0.25">
      <c r="B44" s="44">
        <f>'[18]WCL ULE '!B44</f>
        <v>25</v>
      </c>
      <c r="C44" s="44" t="str">
        <f>'[18]WCL ULE '!C44</f>
        <v>MKD-I</v>
      </c>
      <c r="D44" s="44" t="str">
        <f>'[18]WCL ULE '!D44</f>
        <v>4001-4300</v>
      </c>
      <c r="E44" s="44" t="str">
        <f>'[18]WCL ULE '!E44</f>
        <v>G11</v>
      </c>
      <c r="F44" s="85">
        <f>'[18]WCL ULE '!J44</f>
        <v>2684.14</v>
      </c>
      <c r="G44" s="84">
        <f>'[18]WCL ULE '!I44</f>
        <v>2704.85</v>
      </c>
      <c r="H44" s="41">
        <f>'[18]WCL ULE '!F44</f>
        <v>161009588</v>
      </c>
      <c r="I44" s="41" t="str">
        <f>'[18]WCL ULE '!G44</f>
        <v>09.05.2023</v>
      </c>
      <c r="J44" s="88">
        <v>4333</v>
      </c>
      <c r="K44" s="50">
        <v>3285.0033772742131</v>
      </c>
      <c r="L44" s="58"/>
      <c r="M44" s="44"/>
    </row>
    <row r="45" spans="2:13" x14ac:dyDescent="0.25">
      <c r="B45" s="44"/>
      <c r="C45" s="44" t="str">
        <f>'[18]WCL ULE '!C45</f>
        <v>MKD-III</v>
      </c>
      <c r="D45" s="44" t="str">
        <f>'[18]WCL ULE '!D45</f>
        <v>4001-4300</v>
      </c>
      <c r="E45" s="44" t="str">
        <f>'[18]WCL ULE '!E45</f>
        <v>G11</v>
      </c>
      <c r="F45" s="85">
        <f>'[18]WCL ULE '!J45</f>
        <v>1207.8599999999999</v>
      </c>
      <c r="G45" s="84">
        <f>'[18]WCL ULE '!I45</f>
        <v>1217.19</v>
      </c>
      <c r="H45" s="41">
        <f>'[18]WCL ULE '!F45</f>
        <v>161009588</v>
      </c>
      <c r="I45" s="41" t="str">
        <f>'[18]WCL ULE '!G45</f>
        <v>09.05.2023</v>
      </c>
      <c r="J45" s="88">
        <v>4314</v>
      </c>
      <c r="K45" s="50">
        <v>3608.2203407994853</v>
      </c>
      <c r="L45" s="58"/>
      <c r="M45" s="44"/>
    </row>
    <row r="46" spans="2:13" x14ac:dyDescent="0.25">
      <c r="B46" s="44">
        <f>'[18]WCL ULE '!B46</f>
        <v>26</v>
      </c>
      <c r="C46" s="44" t="str">
        <f>'[18]WCL ULE '!C46</f>
        <v>MKD-III</v>
      </c>
      <c r="D46" s="44" t="str">
        <f>'[18]WCL ULE '!D46</f>
        <v>4001-4300</v>
      </c>
      <c r="E46" s="44" t="str">
        <f>'[18]WCL ULE '!E46</f>
        <v>G11</v>
      </c>
      <c r="F46" s="85">
        <f>'[18]WCL ULE '!J46</f>
        <v>3939</v>
      </c>
      <c r="G46" s="84">
        <f>'[18]WCL ULE '!I46</f>
        <v>3967.91</v>
      </c>
      <c r="H46" s="41">
        <f>'[18]WCL ULE '!F46</f>
        <v>161009589</v>
      </c>
      <c r="I46" s="41" t="str">
        <f>'[18]WCL ULE '!G46</f>
        <v>09.05.2023</v>
      </c>
      <c r="J46" s="88">
        <v>3341</v>
      </c>
      <c r="K46" s="50">
        <v>3379.1426126029746</v>
      </c>
      <c r="L46" s="58"/>
      <c r="M46" s="44"/>
    </row>
    <row r="47" spans="2:13" x14ac:dyDescent="0.25">
      <c r="B47" s="44">
        <f>'[18]WCL ULE '!B47</f>
        <v>27</v>
      </c>
      <c r="C47" s="44" t="str">
        <f>'[18]WCL ULE '!C47</f>
        <v>Dumri</v>
      </c>
      <c r="D47" s="44" t="str">
        <f>'[18]WCL ULE '!D47</f>
        <v>3700-4000</v>
      </c>
      <c r="E47" s="44" t="str">
        <f>'[18]WCL ULE '!E47</f>
        <v>G12</v>
      </c>
      <c r="F47" s="85">
        <f>'[18]WCL ULE '!J47</f>
        <v>3808</v>
      </c>
      <c r="G47" s="84">
        <f>'[18]WCL ULE '!I47</f>
        <v>3835.8</v>
      </c>
      <c r="H47" s="41">
        <f>'[18]WCL ULE '!F47</f>
        <v>162002087</v>
      </c>
      <c r="I47" s="41" t="str">
        <f>'[18]WCL ULE '!G47</f>
        <v>08.05.2023</v>
      </c>
      <c r="J47" s="88">
        <v>3900</v>
      </c>
      <c r="K47" s="50">
        <v>2473.5507337526205</v>
      </c>
      <c r="L47" s="58"/>
      <c r="M47" s="44"/>
    </row>
    <row r="48" spans="2:13" x14ac:dyDescent="0.25">
      <c r="B48" s="44">
        <f>'[18]WCL ULE '!B48</f>
        <v>28</v>
      </c>
      <c r="C48" s="44" t="str">
        <f>'[18]WCL ULE '!C48</f>
        <v>MKD-I</v>
      </c>
      <c r="D48" s="44" t="str">
        <f>'[18]WCL ULE '!D48</f>
        <v>4001-4300</v>
      </c>
      <c r="E48" s="44" t="str">
        <f>'[18]WCL ULE '!E48</f>
        <v>G11</v>
      </c>
      <c r="F48" s="85">
        <f>'[18]WCL ULE '!J48</f>
        <v>1274.6199999999999</v>
      </c>
      <c r="G48" s="84">
        <f>'[18]WCL ULE '!I48</f>
        <v>1280.95</v>
      </c>
      <c r="H48" s="41">
        <f>'[18]WCL ULE '!F48</f>
        <v>161009591</v>
      </c>
      <c r="I48" s="41" t="str">
        <f>'[18]WCL ULE '!G48</f>
        <v>10.05.2023</v>
      </c>
      <c r="J48" s="88">
        <v>4173</v>
      </c>
      <c r="K48" s="50">
        <v>2994.0415494481717</v>
      </c>
      <c r="L48" s="58"/>
      <c r="M48" s="44"/>
    </row>
    <row r="49" spans="2:13" x14ac:dyDescent="0.25">
      <c r="B49" s="44"/>
      <c r="C49" s="44" t="str">
        <f>'[18]WCL ULE '!C49</f>
        <v>MKD-III</v>
      </c>
      <c r="D49" s="44" t="str">
        <f>'[18]WCL ULE '!D49</f>
        <v>4001-4300</v>
      </c>
      <c r="E49" s="44" t="str">
        <f>'[18]WCL ULE '!E49</f>
        <v>G11</v>
      </c>
      <c r="F49" s="85">
        <f>'[18]WCL ULE '!J49</f>
        <v>2683.38</v>
      </c>
      <c r="G49" s="84">
        <f>'[18]WCL ULE '!I49</f>
        <v>2696.27</v>
      </c>
      <c r="H49" s="41">
        <f>'[18]WCL ULE '!F49</f>
        <v>161009591</v>
      </c>
      <c r="I49" s="41" t="str">
        <f>'[18]WCL ULE '!G49</f>
        <v>10.05.2023</v>
      </c>
      <c r="J49" s="88">
        <v>4232</v>
      </c>
      <c r="K49" s="50">
        <v>3365.3550474547023</v>
      </c>
      <c r="L49" s="58"/>
      <c r="M49" s="44"/>
    </row>
    <row r="50" spans="2:13" x14ac:dyDescent="0.25">
      <c r="B50" s="44">
        <f>'[18]WCL ULE '!B50</f>
        <v>29</v>
      </c>
      <c r="C50" s="44" t="str">
        <f>'[18]WCL ULE '!C50</f>
        <v>New pp</v>
      </c>
      <c r="D50" s="44" t="str">
        <f>'[18]WCL ULE '!D50</f>
        <v>4001-4300</v>
      </c>
      <c r="E50" s="44" t="str">
        <f>'[18]WCL ULE '!E50</f>
        <v>G11</v>
      </c>
      <c r="F50" s="85">
        <f>'[18]WCL ULE '!J50</f>
        <v>3904</v>
      </c>
      <c r="G50" s="84">
        <f>'[18]WCL ULE '!I50</f>
        <v>3930.31</v>
      </c>
      <c r="H50" s="41">
        <f>'[18]WCL ULE '!F50</f>
        <v>162000172</v>
      </c>
      <c r="I50" s="41" t="str">
        <f>'[18]WCL ULE '!G50</f>
        <v>13.05.2023</v>
      </c>
      <c r="J50" s="88">
        <v>2733</v>
      </c>
      <c r="K50" s="50">
        <v>3325.1588804937746</v>
      </c>
      <c r="L50" s="58"/>
      <c r="M50" s="44"/>
    </row>
    <row r="51" spans="2:13" x14ac:dyDescent="0.25">
      <c r="B51" s="44">
        <f>'[18]WCL ULE '!B51</f>
        <v>30</v>
      </c>
      <c r="C51" s="44" t="str">
        <f>'[18]WCL ULE '!C51</f>
        <v>Dumri</v>
      </c>
      <c r="D51" s="44" t="str">
        <f>'[18]WCL ULE '!D51</f>
        <v>3700-4000</v>
      </c>
      <c r="E51" s="44" t="str">
        <f>'[18]WCL ULE '!E51</f>
        <v>G12</v>
      </c>
      <c r="F51" s="85">
        <f>'[18]WCL ULE '!J51</f>
        <v>4076</v>
      </c>
      <c r="G51" s="84">
        <f>'[18]WCL ULE '!I51</f>
        <v>4107.8</v>
      </c>
      <c r="H51" s="41">
        <f>'[18]WCL ULE '!F51</f>
        <v>162002090</v>
      </c>
      <c r="I51" s="41" t="str">
        <f>'[18]WCL ULE '!G51</f>
        <v>11.05.2023</v>
      </c>
      <c r="J51" s="88">
        <v>3575</v>
      </c>
      <c r="K51" s="50">
        <v>2159.3821332226607</v>
      </c>
      <c r="L51" s="58"/>
      <c r="M51" s="44"/>
    </row>
    <row r="52" spans="2:13" x14ac:dyDescent="0.25">
      <c r="B52" s="44">
        <f>'[18]WCL ULE '!B52</f>
        <v>31</v>
      </c>
      <c r="C52" s="44" t="str">
        <f>'[18]WCL ULE '!C52</f>
        <v>Dumri</v>
      </c>
      <c r="D52" s="44" t="str">
        <f>'[18]WCL ULE '!D52</f>
        <v>3700-4000</v>
      </c>
      <c r="E52" s="44" t="str">
        <f>'[18]WCL ULE '!E52</f>
        <v>G12</v>
      </c>
      <c r="F52" s="85">
        <f>'[18]WCL ULE '!J52</f>
        <v>3065.41</v>
      </c>
      <c r="G52" s="84">
        <f>'[18]WCL ULE '!I52</f>
        <v>3152.77</v>
      </c>
      <c r="H52" s="41">
        <f>'[18]WCL ULE '!F52</f>
        <v>162002094</v>
      </c>
      <c r="I52" s="41" t="str">
        <f>'[18]WCL ULE '!G52</f>
        <v>13.05.2023</v>
      </c>
      <c r="J52" s="88">
        <v>3899</v>
      </c>
      <c r="K52" s="50">
        <v>2107.4689183588894</v>
      </c>
      <c r="L52" s="58"/>
      <c r="M52" s="44"/>
    </row>
    <row r="53" spans="2:13" x14ac:dyDescent="0.25">
      <c r="B53" s="44"/>
      <c r="C53" s="44" t="str">
        <f>'[18]WCL ULE '!C53</f>
        <v>Singori</v>
      </c>
      <c r="D53" s="44" t="str">
        <f>'[18]WCL ULE '!D53</f>
        <v>4001-4300</v>
      </c>
      <c r="E53" s="44" t="str">
        <f>'[18]WCL ULE '!E53</f>
        <v>G11</v>
      </c>
      <c r="F53" s="85">
        <f>'[18]WCL ULE '!J53</f>
        <v>625.59</v>
      </c>
      <c r="G53" s="84">
        <f>'[18]WCL ULE '!I53</f>
        <v>643</v>
      </c>
      <c r="H53" s="41">
        <f>'[18]WCL ULE '!F53</f>
        <v>162002094</v>
      </c>
      <c r="I53" s="41" t="str">
        <f>'[18]WCL ULE '!G53</f>
        <v>13.05.2023</v>
      </c>
      <c r="J53" s="88">
        <v>4522</v>
      </c>
      <c r="K53" s="50">
        <v>2799.6901142677425</v>
      </c>
      <c r="L53" s="58"/>
      <c r="M53" s="44"/>
    </row>
    <row r="54" spans="2:13" x14ac:dyDescent="0.25">
      <c r="B54" s="44">
        <f>'[18]WCL ULE '!B54</f>
        <v>32</v>
      </c>
      <c r="C54" s="44" t="str">
        <f>'[18]WCL ULE '!C54</f>
        <v xml:space="preserve">Umrer </v>
      </c>
      <c r="D54" s="44" t="str">
        <f>'[18]WCL ULE '!D54</f>
        <v>4600-4900</v>
      </c>
      <c r="E54" s="44" t="str">
        <f>'[18]WCL ULE '!E54</f>
        <v>G9</v>
      </c>
      <c r="F54" s="85">
        <f>'[18]WCL ULE '!J54</f>
        <v>1968.62</v>
      </c>
      <c r="G54" s="84">
        <f>'[18]WCL ULE '!I54</f>
        <v>1981.29</v>
      </c>
      <c r="H54" s="41">
        <f>'[18]WCL ULE '!F54</f>
        <v>161009597</v>
      </c>
      <c r="I54" s="41" t="str">
        <f>'[18]WCL ULE '!G54</f>
        <v>14.05.2023</v>
      </c>
      <c r="J54" s="88">
        <v>4044</v>
      </c>
      <c r="K54" s="50">
        <v>3953.442516970154</v>
      </c>
      <c r="L54" s="58"/>
      <c r="M54" s="44"/>
    </row>
    <row r="55" spans="2:13" x14ac:dyDescent="0.25">
      <c r="B55" s="44"/>
      <c r="C55" s="44" t="str">
        <f>'[18]WCL ULE '!C55</f>
        <v xml:space="preserve">Gokul </v>
      </c>
      <c r="D55" s="44" t="str">
        <f>'[18]WCL ULE '!D55</f>
        <v>4001-4300</v>
      </c>
      <c r="E55" s="44" t="str">
        <f>'[18]WCL ULE '!E55</f>
        <v>G11</v>
      </c>
      <c r="F55" s="85">
        <f>'[18]WCL ULE '!J55</f>
        <v>1837.38</v>
      </c>
      <c r="G55" s="84">
        <f>'[18]WCL ULE '!I55</f>
        <v>1849.25</v>
      </c>
      <c r="H55" s="41">
        <f>'[18]WCL ULE '!F55</f>
        <v>161009597</v>
      </c>
      <c r="I55" s="41" t="str">
        <f>'[18]WCL ULE '!G55</f>
        <v>14.05.2023</v>
      </c>
      <c r="J55" s="88">
        <v>3604</v>
      </c>
      <c r="K55" s="50">
        <v>3316.8491874322858</v>
      </c>
      <c r="L55" s="58"/>
      <c r="M55" s="44"/>
    </row>
    <row r="56" spans="2:13" x14ac:dyDescent="0.25">
      <c r="B56" s="44">
        <f>'[18]WCL ULE '!B56</f>
        <v>33</v>
      </c>
      <c r="C56" s="44" t="str">
        <f>'[18]WCL ULE '!C56</f>
        <v>MKD-I</v>
      </c>
      <c r="D56" s="44" t="str">
        <f>'[18]WCL ULE '!D56</f>
        <v>4001-4300</v>
      </c>
      <c r="E56" s="44" t="str">
        <f>'[18]WCL ULE '!E56</f>
        <v>G11</v>
      </c>
      <c r="F56" s="85">
        <f>'[18]WCL ULE '!J56</f>
        <v>1251.58</v>
      </c>
      <c r="G56" s="84">
        <f>'[18]WCL ULE '!I56</f>
        <v>1185.47</v>
      </c>
      <c r="H56" s="41">
        <f>'[18]WCL ULE '!F56</f>
        <v>161009596</v>
      </c>
      <c r="I56" s="41" t="str">
        <f>'[18]WCL ULE '!G56</f>
        <v>13.05.2023</v>
      </c>
      <c r="J56" s="88">
        <v>3613</v>
      </c>
      <c r="K56" s="50">
        <v>3263.7082925768937</v>
      </c>
      <c r="L56" s="58"/>
      <c r="M56" s="44"/>
    </row>
    <row r="57" spans="2:13" x14ac:dyDescent="0.25">
      <c r="B57" s="44"/>
      <c r="C57" s="44" t="str">
        <f>'[18]WCL ULE '!C57</f>
        <v>MKD-III</v>
      </c>
      <c r="D57" s="44" t="str">
        <f>'[18]WCL ULE '!D57</f>
        <v>4001-4300</v>
      </c>
      <c r="E57" s="44" t="str">
        <f>'[18]WCL ULE '!E57</f>
        <v>G11</v>
      </c>
      <c r="F57" s="85">
        <f>'[18]WCL ULE '!J57</f>
        <v>2474.42</v>
      </c>
      <c r="G57" s="84">
        <f>'[18]WCL ULE '!I57</f>
        <v>2569.29</v>
      </c>
      <c r="H57" s="41">
        <f>'[18]WCL ULE '!F57</f>
        <v>161009596</v>
      </c>
      <c r="I57" s="41" t="str">
        <f>'[18]WCL ULE '!G57</f>
        <v>13.05.2023</v>
      </c>
      <c r="J57" s="88">
        <v>3905</v>
      </c>
      <c r="K57" s="50">
        <v>3638.921935483871</v>
      </c>
      <c r="L57" s="58"/>
      <c r="M57" s="44"/>
    </row>
    <row r="58" spans="2:13" x14ac:dyDescent="0.25">
      <c r="B58" s="44">
        <f>'[18]WCL ULE '!B58</f>
        <v>34</v>
      </c>
      <c r="C58" s="44" t="str">
        <f>'[18]WCL ULE '!C58</f>
        <v>Dumri</v>
      </c>
      <c r="D58" s="44" t="str">
        <f>'[18]WCL ULE '!D58</f>
        <v>3700-4000</v>
      </c>
      <c r="E58" s="44" t="str">
        <f>'[18]WCL ULE '!E58</f>
        <v>G12</v>
      </c>
      <c r="F58" s="85">
        <f>'[18]WCL ULE '!J58</f>
        <v>3914</v>
      </c>
      <c r="G58" s="84">
        <f>'[18]WCL ULE '!I58</f>
        <v>3944.01</v>
      </c>
      <c r="H58" s="41">
        <f>'[18]WCL ULE '!F58</f>
        <v>162002096</v>
      </c>
      <c r="I58" s="41" t="str">
        <f>'[18]WCL ULE '!G58</f>
        <v>13.05.2023</v>
      </c>
      <c r="J58" s="88">
        <v>4799</v>
      </c>
      <c r="K58" s="50">
        <v>2418.9713536201471</v>
      </c>
      <c r="L58" s="58"/>
      <c r="M58" s="44"/>
    </row>
    <row r="59" spans="2:13" x14ac:dyDescent="0.25">
      <c r="B59" s="44">
        <f>'[18]WCL ULE '!B59</f>
        <v>35</v>
      </c>
      <c r="C59" s="44" t="str">
        <f>'[18]WCL ULE '!C59</f>
        <v>Dumri</v>
      </c>
      <c r="D59" s="44" t="str">
        <f>'[18]WCL ULE '!D59</f>
        <v>3700-4000</v>
      </c>
      <c r="E59" s="44" t="str">
        <f>'[18]WCL ULE '!E59</f>
        <v>G12</v>
      </c>
      <c r="F59" s="85">
        <f>'[18]WCL ULE '!J59</f>
        <v>3129.1</v>
      </c>
      <c r="G59" s="84">
        <f>'[18]WCL ULE '!I59</f>
        <v>3151.61</v>
      </c>
      <c r="H59" s="41">
        <f>'[18]WCL ULE '!F59</f>
        <v>142000183</v>
      </c>
      <c r="I59" s="41" t="str">
        <f>'[18]WCL ULE '!G59</f>
        <v>14.05.2023</v>
      </c>
      <c r="J59" s="88">
        <v>4402</v>
      </c>
      <c r="K59" s="50">
        <v>2307.0069124423962</v>
      </c>
      <c r="L59" s="58"/>
      <c r="M59" s="44"/>
    </row>
    <row r="60" spans="2:13" x14ac:dyDescent="0.25">
      <c r="B60" s="44"/>
      <c r="C60" s="44" t="str">
        <f>'[18]WCL ULE '!C60</f>
        <v>Singori</v>
      </c>
      <c r="D60" s="44" t="str">
        <f>'[18]WCL ULE '!D60</f>
        <v>4001-4300</v>
      </c>
      <c r="E60" s="44" t="str">
        <f>'[18]WCL ULE '!E60</f>
        <v>G11</v>
      </c>
      <c r="F60" s="85">
        <f>'[18]WCL ULE '!J60</f>
        <v>651.9</v>
      </c>
      <c r="G60" s="84">
        <f>'[18]WCL ULE '!I60</f>
        <v>656.56</v>
      </c>
      <c r="H60" s="41">
        <f>'[18]WCL ULE '!F60</f>
        <v>142000183</v>
      </c>
      <c r="I60" s="41" t="str">
        <f>'[18]WCL ULE '!G60</f>
        <v>14.05.2023</v>
      </c>
      <c r="J60" s="88">
        <v>4137</v>
      </c>
      <c r="K60" s="50">
        <v>2732.2214722632361</v>
      </c>
      <c r="L60" s="58"/>
      <c r="M60" s="44"/>
    </row>
    <row r="61" spans="2:13" x14ac:dyDescent="0.25">
      <c r="B61" s="44">
        <f>'[18]WCL ULE '!B61</f>
        <v>36</v>
      </c>
      <c r="C61" s="44" t="str">
        <f>'[18]WCL ULE '!C61</f>
        <v xml:space="preserve">Umrer </v>
      </c>
      <c r="D61" s="44" t="str">
        <f>'[18]WCL ULE '!D61</f>
        <v>4600-4900</v>
      </c>
      <c r="E61" s="44" t="str">
        <f>'[18]WCL ULE '!E61</f>
        <v>G9</v>
      </c>
      <c r="F61" s="85">
        <f>'[18]WCL ULE '!J61</f>
        <v>1963.73</v>
      </c>
      <c r="G61" s="84">
        <f>'[18]WCL ULE '!I61</f>
        <v>1978.85</v>
      </c>
      <c r="H61" s="41">
        <f>'[18]WCL ULE '!F61</f>
        <v>161009603</v>
      </c>
      <c r="I61" s="41" t="str">
        <f>'[18]WCL ULE '!G61</f>
        <v>16.05.2023</v>
      </c>
      <c r="J61" s="88">
        <v>4882</v>
      </c>
      <c r="K61" s="50">
        <v>3768.4761281883589</v>
      </c>
      <c r="L61" s="58"/>
      <c r="M61" s="44"/>
    </row>
    <row r="62" spans="2:13" x14ac:dyDescent="0.25">
      <c r="B62" s="44"/>
      <c r="C62" s="44" t="str">
        <f>'[18]WCL ULE '!C62</f>
        <v xml:space="preserve">Gokul </v>
      </c>
      <c r="D62" s="44" t="str">
        <f>'[18]WCL ULE '!D62</f>
        <v>4001-4300</v>
      </c>
      <c r="E62" s="44" t="str">
        <f>'[18]WCL ULE '!E62</f>
        <v>G11</v>
      </c>
      <c r="F62" s="85">
        <f>'[18]WCL ULE '!J62</f>
        <v>1898.27</v>
      </c>
      <c r="G62" s="84">
        <f>'[18]WCL ULE '!I62</f>
        <v>1912.92</v>
      </c>
      <c r="H62" s="41">
        <f>'[18]WCL ULE '!F62</f>
        <v>161009603</v>
      </c>
      <c r="I62" s="41" t="str">
        <f>'[18]WCL ULE '!G62</f>
        <v>16.05.2023</v>
      </c>
      <c r="J62" s="88">
        <v>4092</v>
      </c>
      <c r="K62" s="50">
        <v>4390.1695408493215</v>
      </c>
      <c r="L62" s="58"/>
      <c r="M62" s="44"/>
    </row>
    <row r="63" spans="2:13" x14ac:dyDescent="0.25">
      <c r="B63" s="44">
        <f>'[18]WCL ULE '!B63</f>
        <v>37</v>
      </c>
      <c r="C63" s="44" t="str">
        <f>'[18]WCL ULE '!C63</f>
        <v>Dumri</v>
      </c>
      <c r="D63" s="44" t="str">
        <f>'[18]WCL ULE '!D63</f>
        <v>3700-4000</v>
      </c>
      <c r="E63" s="44" t="str">
        <f>'[18]WCL ULE '!E63</f>
        <v>G12</v>
      </c>
      <c r="F63" s="85">
        <f>'[18]WCL ULE '!J63</f>
        <v>4068</v>
      </c>
      <c r="G63" s="84">
        <f>'[18]WCL ULE '!I63</f>
        <v>4096.8</v>
      </c>
      <c r="H63" s="41">
        <f>'[18]WCL ULE '!F63</f>
        <v>162002099</v>
      </c>
      <c r="I63" s="41" t="str">
        <f>'[18]WCL ULE '!G63</f>
        <v>15.05.2023</v>
      </c>
      <c r="J63" s="88">
        <v>3930</v>
      </c>
      <c r="K63" s="50">
        <v>2470.5966315789474</v>
      </c>
      <c r="L63" s="58"/>
      <c r="M63" s="44"/>
    </row>
    <row r="64" spans="2:13" ht="45" x14ac:dyDescent="0.25">
      <c r="B64" s="44">
        <f>'[18]WCL ULE '!B64</f>
        <v>38</v>
      </c>
      <c r="C64" s="44" t="str">
        <f>'[18]WCL ULE '!C64</f>
        <v xml:space="preserve">Umrer </v>
      </c>
      <c r="D64" s="44" t="str">
        <f>'[18]WCL ULE '!D64</f>
        <v>4600-4900</v>
      </c>
      <c r="E64" s="44" t="str">
        <f>'[18]WCL ULE '!E64</f>
        <v>G9</v>
      </c>
      <c r="F64" s="85">
        <f>'[18]WCL ULE '!J64</f>
        <v>3753</v>
      </c>
      <c r="G64" s="84">
        <f>'[18]WCL ULE '!I64</f>
        <v>2216.37</v>
      </c>
      <c r="H64" s="60" t="str">
        <f>'[18]WCL ULE '!F64</f>
        <v>161000122/161009605</v>
      </c>
      <c r="I64" s="41" t="str">
        <f>'[18]WCL ULE '!G64</f>
        <v>18.05.2023</v>
      </c>
      <c r="J64" s="88">
        <v>5314</v>
      </c>
      <c r="K64" s="50">
        <v>3988.352557465314</v>
      </c>
      <c r="L64" s="58"/>
      <c r="M64" s="44"/>
    </row>
    <row r="65" spans="2:13" ht="45" x14ac:dyDescent="0.25">
      <c r="B65" s="44"/>
      <c r="C65" s="44" t="str">
        <f>'[18]WCL ULE '!C65</f>
        <v xml:space="preserve">Gokul </v>
      </c>
      <c r="D65" s="44" t="str">
        <f>'[18]WCL ULE '!D65</f>
        <v>4001-4300</v>
      </c>
      <c r="E65" s="44" t="str">
        <f>'[18]WCL ULE '!E65</f>
        <v>G11</v>
      </c>
      <c r="F65" s="85">
        <f>'[18]WCL ULE '!J65</f>
        <v>0</v>
      </c>
      <c r="G65" s="84">
        <f>'[18]WCL ULE '!I65</f>
        <v>1563.43</v>
      </c>
      <c r="H65" s="60" t="str">
        <f>'[18]WCL ULE '!F65</f>
        <v>161000122/161009605</v>
      </c>
      <c r="I65" s="41" t="str">
        <f>'[18]WCL ULE '!G65</f>
        <v>18.05.2023</v>
      </c>
      <c r="J65" s="88">
        <v>4555</v>
      </c>
      <c r="K65" s="50">
        <v>0</v>
      </c>
      <c r="L65" s="58"/>
      <c r="M65" s="44"/>
    </row>
    <row r="66" spans="2:13" x14ac:dyDescent="0.25">
      <c r="B66" s="44">
        <f>'[18]WCL ULE '!B66</f>
        <v>39</v>
      </c>
      <c r="C66" s="44" t="str">
        <f>'[18]WCL ULE '!C66</f>
        <v>Dumri</v>
      </c>
      <c r="D66" s="44" t="str">
        <f>'[18]WCL ULE '!D66</f>
        <v>3700-4000</v>
      </c>
      <c r="E66" s="44" t="str">
        <f>'[18]WCL ULE '!E66</f>
        <v>G12</v>
      </c>
      <c r="F66" s="85">
        <f>'[18]WCL ULE '!J66</f>
        <v>3965</v>
      </c>
      <c r="G66" s="87">
        <v>3211.44</v>
      </c>
      <c r="H66" s="41">
        <f>'[18]WCL ULE '!F66</f>
        <v>142000184</v>
      </c>
      <c r="I66" s="41" t="str">
        <f>'[18]WCL ULE '!G66</f>
        <v>17.05.2023</v>
      </c>
      <c r="J66" s="88">
        <v>4252</v>
      </c>
      <c r="K66" s="50">
        <v>2288.276353568499</v>
      </c>
      <c r="L66" s="58"/>
      <c r="M66" s="44"/>
    </row>
    <row r="67" spans="2:13" x14ac:dyDescent="0.25">
      <c r="B67" s="44"/>
      <c r="C67" s="44" t="str">
        <f>'[18]WCL ULE '!C67</f>
        <v>Singori</v>
      </c>
      <c r="D67" s="44" t="str">
        <f>'[18]WCL ULE '!D67</f>
        <v>4001-4300</v>
      </c>
      <c r="E67" s="44" t="str">
        <f>'[18]WCL ULE '!E67</f>
        <v>G11</v>
      </c>
      <c r="F67" s="85"/>
      <c r="G67" s="87">
        <v>781.87</v>
      </c>
      <c r="H67" s="41">
        <f>'[18]WCL ULE '!F67</f>
        <v>142000184</v>
      </c>
      <c r="I67" s="41" t="str">
        <f>'[18]WCL ULE '!G67</f>
        <v>17.05.2023</v>
      </c>
      <c r="J67" s="88">
        <v>4146</v>
      </c>
      <c r="K67" s="50"/>
      <c r="L67" s="58"/>
      <c r="M67" s="44"/>
    </row>
    <row r="68" spans="2:13" ht="45" x14ac:dyDescent="0.25">
      <c r="B68" s="44">
        <f>'[18]WCL ULE '!B68</f>
        <v>40</v>
      </c>
      <c r="C68" s="44" t="str">
        <f>'[18]WCL ULE '!C68</f>
        <v>Dumri</v>
      </c>
      <c r="D68" s="44" t="str">
        <f>'[18]WCL ULE '!D68</f>
        <v>3700-4000</v>
      </c>
      <c r="E68" s="44" t="str">
        <f>'[18]WCL ULE '!E68</f>
        <v>G12</v>
      </c>
      <c r="F68" s="85">
        <f>'[18]WCL ULE '!J68</f>
        <v>4097.55</v>
      </c>
      <c r="G68" s="84">
        <f>'[18]WCL ULE '!I68</f>
        <v>4126</v>
      </c>
      <c r="H68" s="60" t="str">
        <f>'[18]WCL ULE '!F68</f>
        <v>151000013/162002098</v>
      </c>
      <c r="I68" s="41" t="str">
        <f>'[18]WCL ULE '!G68</f>
        <v>19.05.2023</v>
      </c>
      <c r="J68" s="88">
        <v>3546</v>
      </c>
      <c r="K68" s="50">
        <v>3087.8004902483212</v>
      </c>
      <c r="L68" s="58"/>
      <c r="M68" s="44"/>
    </row>
    <row r="69" spans="2:13" x14ac:dyDescent="0.25">
      <c r="B69" s="44">
        <f>'[18]WCL ULE '!B69</f>
        <v>41</v>
      </c>
      <c r="C69" s="44" t="str">
        <f>'[18]WCL ULE '!C69</f>
        <v>Dumri</v>
      </c>
      <c r="D69" s="44" t="str">
        <f>'[18]WCL ULE '!D69</f>
        <v>3700-4000</v>
      </c>
      <c r="E69" s="44" t="str">
        <f>'[18]WCL ULE '!E69</f>
        <v>G12</v>
      </c>
      <c r="F69" s="85">
        <f>'[18]WCL ULE '!J69</f>
        <v>2604.75</v>
      </c>
      <c r="G69" s="84">
        <f>'[18]WCL ULE '!I69</f>
        <v>2623</v>
      </c>
      <c r="H69" s="41">
        <f>'[18]WCL ULE '!F69</f>
        <v>162002102</v>
      </c>
      <c r="I69" s="41" t="str">
        <f>'[18]WCL ULE '!G69</f>
        <v>16.05.2023</v>
      </c>
      <c r="J69" s="48">
        <v>5227</v>
      </c>
      <c r="K69" s="50">
        <v>2763.0253627082216</v>
      </c>
      <c r="L69" s="58"/>
      <c r="M69" s="44"/>
    </row>
    <row r="70" spans="2:13" x14ac:dyDescent="0.25">
      <c r="B70" s="44"/>
      <c r="C70" s="44" t="str">
        <f>'[18]WCL ULE '!C70</f>
        <v>Singori</v>
      </c>
      <c r="D70" s="44" t="str">
        <f>'[18]WCL ULE '!D70</f>
        <v>4001-4300</v>
      </c>
      <c r="E70" s="44" t="str">
        <f>'[18]WCL ULE '!E70</f>
        <v>G11</v>
      </c>
      <c r="F70" s="85">
        <f>'[18]WCL ULE '!J70</f>
        <v>1237.25</v>
      </c>
      <c r="G70" s="84">
        <f>'[18]WCL ULE '!I70</f>
        <v>1245.95</v>
      </c>
      <c r="H70" s="41">
        <f>'[18]WCL ULE '!F70</f>
        <v>162002102</v>
      </c>
      <c r="I70" s="41" t="str">
        <f>'[18]WCL ULE '!G70</f>
        <v>16.05.2023</v>
      </c>
      <c r="J70" s="48">
        <v>4792</v>
      </c>
      <c r="K70" s="50">
        <v>2373.3876511775939</v>
      </c>
      <c r="L70" s="58"/>
      <c r="M70" s="44"/>
    </row>
    <row r="71" spans="2:13" x14ac:dyDescent="0.25">
      <c r="B71" s="44">
        <f>'[18]WCL ULE '!B71</f>
        <v>42</v>
      </c>
      <c r="C71" s="44" t="str">
        <f>'[18]WCL ULE '!C71</f>
        <v>MKD-I</v>
      </c>
      <c r="D71" s="44" t="str">
        <f>'[18]WCL ULE '!D71</f>
        <v>4001-4300</v>
      </c>
      <c r="E71" s="44" t="str">
        <f>'[18]WCL ULE '!E71</f>
        <v>G11</v>
      </c>
      <c r="F71" s="85">
        <f>'[18]WCL ULE '!J71</f>
        <v>1220.3699999999999</v>
      </c>
      <c r="G71" s="84">
        <f>'[18]WCL ULE '!I71</f>
        <v>1229.3699999999999</v>
      </c>
      <c r="H71" s="41">
        <f>'[18]WCL ULE '!F71</f>
        <v>161009604</v>
      </c>
      <c r="I71" s="41" t="str">
        <f>'[18]WCL ULE '!G71</f>
        <v>17.05.2023</v>
      </c>
      <c r="J71" s="48">
        <v>3468</v>
      </c>
      <c r="K71" s="50">
        <v>3541.855520366933</v>
      </c>
      <c r="L71" s="58"/>
      <c r="M71" s="44"/>
    </row>
    <row r="72" spans="2:13" x14ac:dyDescent="0.25">
      <c r="B72" s="44"/>
      <c r="C72" s="44" t="str">
        <f>'[18]WCL ULE '!C72</f>
        <v>MKD-III</v>
      </c>
      <c r="D72" s="44" t="str">
        <f>'[18]WCL ULE '!D72</f>
        <v>4001-4300</v>
      </c>
      <c r="E72" s="44" t="str">
        <f>'[18]WCL ULE '!E72</f>
        <v>G11</v>
      </c>
      <c r="F72" s="85">
        <f>'[18]WCL ULE '!J72</f>
        <v>2710.63</v>
      </c>
      <c r="G72" s="84">
        <f>'[18]WCL ULE '!I72</f>
        <v>2731.91</v>
      </c>
      <c r="H72" s="41">
        <f>'[18]WCL ULE '!F72</f>
        <v>161009604</v>
      </c>
      <c r="I72" s="41" t="str">
        <f>'[18]WCL ULE '!G72</f>
        <v>17.05.2023</v>
      </c>
      <c r="J72" s="48">
        <v>3794</v>
      </c>
      <c r="K72" s="50">
        <v>3507.1888524590163</v>
      </c>
      <c r="L72" s="58"/>
      <c r="M72" s="44"/>
    </row>
    <row r="73" spans="2:13" ht="45" x14ac:dyDescent="0.25">
      <c r="B73" s="44">
        <f>'[18]WCL ULE '!B73</f>
        <v>43</v>
      </c>
      <c r="C73" s="44" t="str">
        <f>'[18]WCL ULE '!C73</f>
        <v>Dumri</v>
      </c>
      <c r="D73" s="44" t="str">
        <f>'[18]WCL ULE '!D73</f>
        <v>3700-4000</v>
      </c>
      <c r="E73" s="44" t="str">
        <f>'[18]WCL ULE '!E73</f>
        <v>G12</v>
      </c>
      <c r="F73" s="85">
        <f>'[18]WCL ULE '!J73</f>
        <v>3904</v>
      </c>
      <c r="G73" s="84">
        <f>'[18]WCL ULE '!I73</f>
        <v>3267.36</v>
      </c>
      <c r="H73" s="60" t="str">
        <f>'[18]WCL ULE '!F73</f>
        <v>151000012/162002103</v>
      </c>
      <c r="I73" s="41" t="str">
        <f>'[18]WCL ULE '!G73</f>
        <v>19.05.2023</v>
      </c>
      <c r="J73" s="88">
        <v>4070</v>
      </c>
      <c r="K73" s="50">
        <v>1991.3576458223856</v>
      </c>
      <c r="L73" s="58"/>
      <c r="M73" s="44"/>
    </row>
    <row r="74" spans="2:13" ht="45" x14ac:dyDescent="0.25">
      <c r="B74" s="44"/>
      <c r="C74" s="44" t="str">
        <f>'[18]WCL ULE '!C74</f>
        <v>Singori</v>
      </c>
      <c r="D74" s="44" t="str">
        <f>'[18]WCL ULE '!D74</f>
        <v>4001-4300</v>
      </c>
      <c r="E74" s="44" t="str">
        <f>'[18]WCL ULE '!E74</f>
        <v>G11</v>
      </c>
      <c r="F74" s="85">
        <f>'[18]WCL ULE '!J74</f>
        <v>0</v>
      </c>
      <c r="G74" s="84">
        <f>'[18]WCL ULE '!I74</f>
        <v>665.14</v>
      </c>
      <c r="H74" s="60" t="str">
        <f>'[18]WCL ULE '!F74</f>
        <v>151000012/162002103</v>
      </c>
      <c r="I74" s="41" t="str">
        <f>'[18]WCL ULE '!G74</f>
        <v>19.05.2023</v>
      </c>
      <c r="J74" s="88">
        <v>4230</v>
      </c>
      <c r="K74" s="45"/>
      <c r="L74" s="58"/>
      <c r="M74" s="44"/>
    </row>
    <row r="75" spans="2:13" x14ac:dyDescent="0.25">
      <c r="B75" s="44">
        <f>'[18]WCL ULE '!B75</f>
        <v>44</v>
      </c>
      <c r="C75" s="44" t="str">
        <f>'[18]WCL ULE '!C75</f>
        <v xml:space="preserve">Umrer </v>
      </c>
      <c r="D75" s="44" t="str">
        <f>'[18]WCL ULE '!D75</f>
        <v>4600-4900</v>
      </c>
      <c r="E75" s="44" t="str">
        <f>'[18]WCL ULE '!E75</f>
        <v>G9</v>
      </c>
      <c r="F75" s="85">
        <f>'[18]WCL ULE '!J75</f>
        <v>1867.31</v>
      </c>
      <c r="G75" s="84">
        <f>'[18]WCL ULE '!I75</f>
        <v>1879.88</v>
      </c>
      <c r="H75" s="41">
        <f>'[18]WCL ULE '!F75</f>
        <v>161009608</v>
      </c>
      <c r="I75" s="41" t="str">
        <f>'[18]WCL ULE '!G75</f>
        <v>18.05.2023</v>
      </c>
      <c r="J75" s="48">
        <v>5378</v>
      </c>
      <c r="K75" s="50">
        <v>4692.6195009848989</v>
      </c>
      <c r="L75" s="58"/>
      <c r="M75" s="44"/>
    </row>
    <row r="76" spans="2:13" x14ac:dyDescent="0.25">
      <c r="B76" s="44"/>
      <c r="C76" s="44" t="str">
        <f>'[18]WCL ULE '!C76</f>
        <v>MKD-III</v>
      </c>
      <c r="D76" s="44" t="str">
        <f>'[18]WCL ULE '!D76</f>
        <v>4001-4300</v>
      </c>
      <c r="E76" s="44" t="str">
        <f>'[18]WCL ULE '!E76</f>
        <v>G11</v>
      </c>
      <c r="F76" s="85">
        <f>'[18]WCL ULE '!J76</f>
        <v>1931.69</v>
      </c>
      <c r="G76" s="84">
        <f>'[18]WCL ULE '!I76</f>
        <v>1944.69</v>
      </c>
      <c r="H76" s="41">
        <f>'[18]WCL ULE '!F76</f>
        <v>161009608</v>
      </c>
      <c r="I76" s="41" t="str">
        <f>'[18]WCL ULE '!G76</f>
        <v>18.05.2023</v>
      </c>
      <c r="J76" s="48">
        <v>4696</v>
      </c>
      <c r="K76" s="50">
        <v>5062.2180821917809</v>
      </c>
      <c r="L76" s="58"/>
      <c r="M76" s="44"/>
    </row>
    <row r="77" spans="2:13" ht="45" x14ac:dyDescent="0.25">
      <c r="B77" s="44">
        <f>'[18]WCL ULE '!B77</f>
        <v>45</v>
      </c>
      <c r="C77" s="44" t="str">
        <f>'[18]WCL ULE '!C77</f>
        <v>New pp</v>
      </c>
      <c r="D77" s="44" t="str">
        <f>'[18]WCL ULE '!D77</f>
        <v>4001-4300</v>
      </c>
      <c r="E77" s="44" t="str">
        <f>'[18]WCL ULE '!E77</f>
        <v>G11</v>
      </c>
      <c r="F77" s="85">
        <f>'[18]WCL ULE '!J77</f>
        <v>3969</v>
      </c>
      <c r="G77" s="84">
        <f>'[18]WCL ULE '!I77</f>
        <v>3996.4</v>
      </c>
      <c r="H77" s="60" t="str">
        <f>'[18]WCL ULE '!F77</f>
        <v>151000014/162000180</v>
      </c>
      <c r="I77" s="41" t="str">
        <f>'[18]WCL ULE '!G77</f>
        <v>20.05.2023</v>
      </c>
      <c r="J77" s="88">
        <v>3079</v>
      </c>
      <c r="K77" s="50">
        <v>2707.4020132790747</v>
      </c>
      <c r="L77" s="58"/>
      <c r="M77" s="44"/>
    </row>
    <row r="78" spans="2:13" ht="45" x14ac:dyDescent="0.25">
      <c r="B78" s="44">
        <f>'[18]WCL ULE '!B78</f>
        <v>46</v>
      </c>
      <c r="C78" s="44" t="str">
        <f>'[18]WCL ULE '!C78</f>
        <v>MKD-I</v>
      </c>
      <c r="D78" s="44" t="str">
        <f>'[18]WCL ULE '!D78</f>
        <v>4001-4300</v>
      </c>
      <c r="E78" s="44" t="str">
        <f>'[18]WCL ULE '!E78</f>
        <v>G11</v>
      </c>
      <c r="F78" s="85">
        <f>'[18]WCL ULE '!J78</f>
        <v>3922</v>
      </c>
      <c r="G78" s="84">
        <f>'[18]WCL ULE '!I78</f>
        <v>1255.43</v>
      </c>
      <c r="H78" s="60" t="str">
        <f>'[18]WCL ULE '!F78</f>
        <v>161000123/151000378</v>
      </c>
      <c r="I78" s="41" t="str">
        <f>'[18]WCL ULE '!G78</f>
        <v>19.05.2023</v>
      </c>
      <c r="J78" s="48">
        <v>3258</v>
      </c>
      <c r="K78" s="50">
        <v>3157.2164948453606</v>
      </c>
      <c r="L78" s="58"/>
      <c r="M78" s="44"/>
    </row>
    <row r="79" spans="2:13" ht="45" x14ac:dyDescent="0.25">
      <c r="B79" s="44"/>
      <c r="C79" s="44" t="str">
        <f>'[18]WCL ULE '!C79</f>
        <v>MKD-III</v>
      </c>
      <c r="D79" s="44" t="str">
        <f>'[18]WCL ULE '!D79</f>
        <v>4001-4300</v>
      </c>
      <c r="E79" s="44" t="str">
        <f>'[18]WCL ULE '!E79</f>
        <v>G11</v>
      </c>
      <c r="F79" s="85">
        <f>'[18]WCL ULE '!J79</f>
        <v>0</v>
      </c>
      <c r="G79" s="84">
        <f>'[18]WCL ULE '!I79</f>
        <v>2697.15</v>
      </c>
      <c r="H79" s="60" t="str">
        <f>'[18]WCL ULE '!F79</f>
        <v>161000123/151000378</v>
      </c>
      <c r="I79" s="41" t="str">
        <f>'[18]WCL ULE '!G79</f>
        <v>19.05.2023</v>
      </c>
      <c r="J79" s="48">
        <v>3804</v>
      </c>
      <c r="K79" s="45"/>
      <c r="L79" s="58"/>
      <c r="M79" s="44"/>
    </row>
    <row r="80" spans="2:13" x14ac:dyDescent="0.25">
      <c r="B80" s="44">
        <f>'[18]WCL ULE '!B80</f>
        <v>47</v>
      </c>
      <c r="C80" s="44" t="str">
        <f>'[18]WCL ULE '!C80</f>
        <v>Dumri</v>
      </c>
      <c r="D80" s="44" t="str">
        <f>'[18]WCL ULE '!D80</f>
        <v>3700-4000</v>
      </c>
      <c r="E80" s="44" t="str">
        <f>'[18]WCL ULE '!E80</f>
        <v>G12</v>
      </c>
      <c r="F80" s="85">
        <f>'[18]WCL ULE '!J80</f>
        <v>4029</v>
      </c>
      <c r="G80" s="84">
        <f>'[18]WCL ULE '!I80</f>
        <v>4059.2</v>
      </c>
      <c r="H80" s="41">
        <f>'[18]WCL ULE '!F80</f>
        <v>162002107</v>
      </c>
      <c r="I80" s="41" t="str">
        <f>'[18]WCL ULE '!G80</f>
        <v>19.05.2023</v>
      </c>
      <c r="J80" s="41">
        <v>3850</v>
      </c>
      <c r="K80" s="50">
        <v>2762.1419588617714</v>
      </c>
      <c r="L80" s="44"/>
      <c r="M80" s="44"/>
    </row>
    <row r="81" spans="2:13" ht="45" x14ac:dyDescent="0.25">
      <c r="B81" s="44">
        <f>'[18]WCL ULE '!B81</f>
        <v>48</v>
      </c>
      <c r="C81" s="44" t="str">
        <f>'[18]WCL ULE '!C81</f>
        <v>Dumri</v>
      </c>
      <c r="D81" s="44" t="str">
        <f>'[18]WCL ULE '!D81</f>
        <v>3700-4000</v>
      </c>
      <c r="E81" s="44" t="str">
        <f>'[18]WCL ULE '!E81</f>
        <v>G12</v>
      </c>
      <c r="F81" s="85">
        <f>'[18]WCL ULE '!J81</f>
        <v>3846</v>
      </c>
      <c r="G81" s="84">
        <f>'[18]WCL ULE '!I81</f>
        <v>3195.09</v>
      </c>
      <c r="H81" s="60" t="str">
        <f>'[18]WCL ULE '!F81</f>
        <v>151000015/162002105</v>
      </c>
      <c r="I81" s="41" t="str">
        <f>'[18]WCL ULE '!G81</f>
        <v>18.05.2023</v>
      </c>
      <c r="J81" s="48">
        <v>4479</v>
      </c>
      <c r="K81" s="50">
        <v>2101.0934460887952</v>
      </c>
      <c r="L81" s="44"/>
      <c r="M81" s="44"/>
    </row>
    <row r="82" spans="2:13" ht="45" x14ac:dyDescent="0.25">
      <c r="B82" s="44"/>
      <c r="C82" s="44" t="str">
        <f>'[18]WCL ULE '!C82</f>
        <v>Singori</v>
      </c>
      <c r="D82" s="44" t="str">
        <f>'[18]WCL ULE '!D82</f>
        <v>4001-4300</v>
      </c>
      <c r="E82" s="44" t="str">
        <f>'[18]WCL ULE '!E82</f>
        <v>G11</v>
      </c>
      <c r="F82" s="85">
        <f>'[18]WCL ULE '!J82</f>
        <v>0</v>
      </c>
      <c r="G82" s="84">
        <f>'[18]WCL ULE '!I82</f>
        <v>676.46</v>
      </c>
      <c r="H82" s="60" t="str">
        <f>'[18]WCL ULE '!F82</f>
        <v>151000015/162002105</v>
      </c>
      <c r="I82" s="41" t="str">
        <f>'[18]WCL ULE '!G82</f>
        <v>18.05.2023</v>
      </c>
      <c r="J82" s="48">
        <v>4770</v>
      </c>
      <c r="K82" s="45"/>
      <c r="L82" s="58"/>
      <c r="M82" s="44"/>
    </row>
    <row r="83" spans="2:13" x14ac:dyDescent="0.25">
      <c r="B83" s="44">
        <f>'[18]WCL ULE '!B84</f>
        <v>50</v>
      </c>
      <c r="C83" s="44" t="str">
        <f>'[18]WCL ULE '!C84</f>
        <v xml:space="preserve">Umrer </v>
      </c>
      <c r="D83" s="44" t="str">
        <f>'[18]WCL ULE '!D84</f>
        <v>4600-4900</v>
      </c>
      <c r="E83" s="44" t="str">
        <f>'[18]WCL ULE '!E84</f>
        <v>G9</v>
      </c>
      <c r="F83" s="85">
        <f>'[18]WCL ULE '!J84</f>
        <v>2361.89</v>
      </c>
      <c r="G83" s="84">
        <f>'[18]WCL ULE '!I84</f>
        <v>2375.4699999999998</v>
      </c>
      <c r="H83" s="41">
        <f>'[18]WCL ULE '!F84</f>
        <v>161009613</v>
      </c>
      <c r="I83" s="41" t="str">
        <f>'[18]WCL ULE '!G84</f>
        <v>20.05.2023</v>
      </c>
      <c r="J83" s="88">
        <v>4838</v>
      </c>
      <c r="K83" s="50">
        <v>4185.7237413194453</v>
      </c>
      <c r="L83" s="87"/>
      <c r="M83" s="44"/>
    </row>
    <row r="84" spans="2:13" x14ac:dyDescent="0.25">
      <c r="B84" s="44"/>
      <c r="C84" s="44" t="str">
        <f>'[18]WCL ULE '!C85</f>
        <v xml:space="preserve">Gokul </v>
      </c>
      <c r="D84" s="44" t="str">
        <f>'[18]WCL ULE '!D85</f>
        <v>4001-4300</v>
      </c>
      <c r="E84" s="44" t="str">
        <f>'[18]WCL ULE '!E85</f>
        <v>G11</v>
      </c>
      <c r="F84" s="85">
        <f>'[18]WCL ULE '!J85</f>
        <v>1552.11</v>
      </c>
      <c r="G84" s="84">
        <f>'[18]WCL ULE '!I85</f>
        <v>1561.03</v>
      </c>
      <c r="H84" s="41">
        <f>'[18]WCL ULE '!F85</f>
        <v>161009613</v>
      </c>
      <c r="I84" s="41" t="str">
        <f>'[18]WCL ULE '!G85</f>
        <v>20.05.2023</v>
      </c>
      <c r="J84" s="88">
        <v>4378</v>
      </c>
      <c r="K84" s="50">
        <v>4080.1359921542989</v>
      </c>
      <c r="L84" s="87"/>
      <c r="M84" s="44"/>
    </row>
    <row r="85" spans="2:13" x14ac:dyDescent="0.25">
      <c r="B85" s="44">
        <f>'[18]WCL ULE '!B86</f>
        <v>51</v>
      </c>
      <c r="C85" s="44" t="str">
        <f>'[18]WCL ULE '!C86</f>
        <v>Dumri</v>
      </c>
      <c r="D85" s="44" t="str">
        <f>'[18]WCL ULE '!D86</f>
        <v>3700-4000</v>
      </c>
      <c r="E85" s="44" t="str">
        <f>'[18]WCL ULE '!E86</f>
        <v>G12</v>
      </c>
      <c r="F85" s="85">
        <f>'[18]WCL ULE '!J86</f>
        <v>3992</v>
      </c>
      <c r="G85" s="84">
        <f>'[18]WCL ULE '!I86</f>
        <v>4020.62</v>
      </c>
      <c r="H85" s="41">
        <f>'[18]WCL ULE '!F86</f>
        <v>162002113</v>
      </c>
      <c r="I85" s="41" t="str">
        <f>'[18]WCL ULE '!G86</f>
        <v>21.05.2023</v>
      </c>
      <c r="J85" s="88">
        <v>4632</v>
      </c>
      <c r="K85" s="50">
        <v>1908.4531200673473</v>
      </c>
      <c r="L85" s="87"/>
      <c r="M85" s="44"/>
    </row>
    <row r="86" spans="2:13" x14ac:dyDescent="0.25">
      <c r="B86" s="44">
        <f>'[18]WCL ULE '!B87</f>
        <v>52</v>
      </c>
      <c r="C86" s="44" t="str">
        <f>'[18]WCL ULE '!C87</f>
        <v>Dumri</v>
      </c>
      <c r="D86" s="44" t="str">
        <f>'[18]WCL ULE '!D87</f>
        <v>3700-4000</v>
      </c>
      <c r="E86" s="44" t="str">
        <f>'[18]WCL ULE '!E87</f>
        <v>G12</v>
      </c>
      <c r="F86" s="85">
        <f>'[18]WCL ULE '!J87</f>
        <v>3760</v>
      </c>
      <c r="G86" s="84">
        <f>'[18]WCL ULE '!I87</f>
        <v>3787.8</v>
      </c>
      <c r="H86" s="41">
        <f>'[18]WCL ULE '!F87</f>
        <v>162002106</v>
      </c>
      <c r="I86" s="41" t="str">
        <f>'[18]WCL ULE '!G87</f>
        <v>19.05.2023</v>
      </c>
      <c r="J86" s="88">
        <v>4152</v>
      </c>
      <c r="K86" s="50">
        <v>2523.4777978915986</v>
      </c>
      <c r="L86" s="87"/>
      <c r="M86" s="44"/>
    </row>
    <row r="87" spans="2:13" x14ac:dyDescent="0.25">
      <c r="B87" s="44">
        <f>'[18]WCL ULE '!B88</f>
        <v>53</v>
      </c>
      <c r="C87" s="44" t="str">
        <f>'[18]WCL ULE '!C88</f>
        <v xml:space="preserve">Umrer </v>
      </c>
      <c r="D87" s="44" t="str">
        <f>'[18]WCL ULE '!D88</f>
        <v>4600-4900</v>
      </c>
      <c r="E87" s="44" t="str">
        <f>'[18]WCL ULE '!E88</f>
        <v>G9</v>
      </c>
      <c r="F87" s="85">
        <f>'[18]WCL ULE '!J88</f>
        <v>1960.17</v>
      </c>
      <c r="G87" s="84">
        <f>'[18]WCL ULE '!I88</f>
        <v>1975.03</v>
      </c>
      <c r="H87" s="41">
        <f>'[18]WCL ULE '!F88</f>
        <v>151000384</v>
      </c>
      <c r="I87" s="41" t="str">
        <f>'[18]WCL ULE '!G88</f>
        <v>22.05.2023</v>
      </c>
      <c r="J87" s="88">
        <v>5214</v>
      </c>
      <c r="K87" s="50">
        <v>4772.5434949119153</v>
      </c>
      <c r="L87" s="87"/>
      <c r="M87" s="44"/>
    </row>
    <row r="88" spans="2:13" x14ac:dyDescent="0.25">
      <c r="B88" s="44"/>
      <c r="C88" s="44" t="str">
        <f>'[18]WCL ULE '!C89</f>
        <v xml:space="preserve">Gokul </v>
      </c>
      <c r="D88" s="44" t="str">
        <f>'[18]WCL ULE '!D89</f>
        <v>4001-4300</v>
      </c>
      <c r="E88" s="44" t="str">
        <f>'[18]WCL ULE '!E89</f>
        <v>G11</v>
      </c>
      <c r="F88" s="85">
        <f>'[18]WCL ULE '!J89</f>
        <v>1894.83</v>
      </c>
      <c r="G88" s="84">
        <f>'[18]WCL ULE '!I89</f>
        <v>1909.2</v>
      </c>
      <c r="H88" s="41">
        <f>'[18]WCL ULE '!F89</f>
        <v>151000384</v>
      </c>
      <c r="I88" s="41" t="str">
        <f>'[18]WCL ULE '!G89</f>
        <v>22.05.2023</v>
      </c>
      <c r="J88" s="88">
        <v>4943</v>
      </c>
      <c r="K88" s="50">
        <v>4242.4966060871475</v>
      </c>
      <c r="L88" s="87"/>
      <c r="M88" s="44"/>
    </row>
    <row r="89" spans="2:13" x14ac:dyDescent="0.25">
      <c r="B89" s="44">
        <f>'[18]WCL ULE '!B90</f>
        <v>54</v>
      </c>
      <c r="C89" s="44" t="str">
        <f>'[18]WCL ULE '!C90</f>
        <v>Dumri</v>
      </c>
      <c r="D89" s="44" t="str">
        <f>'[18]WCL ULE '!D90</f>
        <v>3700-4000</v>
      </c>
      <c r="E89" s="44" t="str">
        <f>'[18]WCL ULE '!E90</f>
        <v>G12</v>
      </c>
      <c r="F89" s="85">
        <f>'[18]WCL ULE '!J90</f>
        <v>4042</v>
      </c>
      <c r="G89" s="84">
        <f>'[18]WCL ULE '!I90</f>
        <v>4071.14</v>
      </c>
      <c r="H89" s="41">
        <f>'[18]WCL ULE '!F90</f>
        <v>162002121</v>
      </c>
      <c r="I89" s="41" t="str">
        <f>'[18]WCL ULE '!G90</f>
        <v>23.05.2023</v>
      </c>
      <c r="J89" s="88">
        <v>4234</v>
      </c>
      <c r="K89" s="50">
        <v>3098.0678985818654</v>
      </c>
      <c r="L89" s="87"/>
      <c r="M89" s="44"/>
    </row>
    <row r="90" spans="2:13" x14ac:dyDescent="0.25">
      <c r="B90" s="44">
        <f>'[18]WCL ULE '!B91</f>
        <v>55</v>
      </c>
      <c r="C90" s="49" t="str">
        <f>'[18]WCL ULE '!C91</f>
        <v>unconnected</v>
      </c>
      <c r="D90" s="44"/>
      <c r="E90" s="44"/>
      <c r="F90" s="85">
        <f>'[18]WCL ULE '!J91</f>
        <v>64</v>
      </c>
      <c r="G90" s="84">
        <f>'[18]WCL ULE '!I91</f>
        <v>66.8</v>
      </c>
      <c r="H90" s="41"/>
      <c r="I90" s="41"/>
      <c r="J90" s="86"/>
      <c r="K90" s="45">
        <v>0</v>
      </c>
      <c r="L90" s="87"/>
      <c r="M90" s="44"/>
    </row>
    <row r="91" spans="2:13" x14ac:dyDescent="0.25">
      <c r="B91" s="44">
        <f>'[18]WCL ULE '!B92</f>
        <v>56</v>
      </c>
      <c r="C91" s="44" t="str">
        <f>'[18]WCL ULE '!C92</f>
        <v>New pp</v>
      </c>
      <c r="D91" s="44" t="str">
        <f>'[18]WCL ULE '!D92</f>
        <v>4001-4300</v>
      </c>
      <c r="E91" s="44" t="str">
        <f>'[18]WCL ULE '!E92</f>
        <v>G11</v>
      </c>
      <c r="F91" s="85">
        <f>'[18]WCL ULE '!J92</f>
        <v>3652</v>
      </c>
      <c r="G91" s="84">
        <f>'[18]WCL ULE '!I92</f>
        <v>3680.16</v>
      </c>
      <c r="H91" s="41">
        <f>'[18]WCL ULE '!F92</f>
        <v>162000186</v>
      </c>
      <c r="I91" s="41" t="str">
        <f>'[18]WCL ULE '!G92</f>
        <v>24.05.2023</v>
      </c>
      <c r="J91" s="88">
        <v>3990</v>
      </c>
      <c r="K91" s="50">
        <v>2933.7727566171725</v>
      </c>
      <c r="L91" s="87"/>
      <c r="M91" s="44"/>
    </row>
    <row r="92" spans="2:13" x14ac:dyDescent="0.25">
      <c r="B92" s="44">
        <f>'[18]WCL ULE '!B93</f>
        <v>57</v>
      </c>
      <c r="C92" s="44" t="str">
        <f>'[18]WCL ULE '!C93</f>
        <v>Dumri</v>
      </c>
      <c r="D92" s="44" t="str">
        <f>'[18]WCL ULE '!D93</f>
        <v>3700-4000</v>
      </c>
      <c r="E92" s="44" t="str">
        <f>'[18]WCL ULE '!E93</f>
        <v>G12</v>
      </c>
      <c r="F92" s="85">
        <f>'[18]WCL ULE '!J93</f>
        <v>4026</v>
      </c>
      <c r="G92" s="84">
        <f>'[18]WCL ULE '!I93</f>
        <v>4056.4</v>
      </c>
      <c r="H92" s="41">
        <f>'[18]WCL ULE '!F93</f>
        <v>162002119</v>
      </c>
      <c r="I92" s="41" t="str">
        <f>'[18]WCL ULE '!G93</f>
        <v>24.05.2023</v>
      </c>
      <c r="J92" s="88">
        <v>3771</v>
      </c>
      <c r="K92" s="50">
        <v>2069.5865608465606</v>
      </c>
      <c r="L92" s="87"/>
      <c r="M92" s="44"/>
    </row>
    <row r="93" spans="2:13" x14ac:dyDescent="0.25">
      <c r="B93" s="44">
        <f>'[18]WCL ULE '!B94</f>
        <v>58</v>
      </c>
      <c r="C93" s="44" t="str">
        <f>'[18]WCL ULE '!C94</f>
        <v>MKD-I</v>
      </c>
      <c r="D93" s="44" t="str">
        <f>'[18]WCL ULE '!D94</f>
        <v>4001-4300</v>
      </c>
      <c r="E93" s="44" t="str">
        <f>'[18]WCL ULE '!E94</f>
        <v>G11</v>
      </c>
      <c r="F93" s="85">
        <f>'[18]WCL ULE '!J94</f>
        <v>1938.04</v>
      </c>
      <c r="G93" s="84">
        <f>'[18]WCL ULE '!I94</f>
        <v>1951.14</v>
      </c>
      <c r="H93" s="41">
        <f>'[18]WCL ULE '!F94</f>
        <v>151000391</v>
      </c>
      <c r="I93" s="41" t="str">
        <f>'[18]WCL ULE '!G94</f>
        <v>25.05.2023</v>
      </c>
      <c r="J93" s="88">
        <v>3399</v>
      </c>
      <c r="K93" s="50">
        <v>3940.8923076923079</v>
      </c>
      <c r="L93" s="87"/>
      <c r="M93" s="44"/>
    </row>
    <row r="94" spans="2:13" x14ac:dyDescent="0.25">
      <c r="B94" s="44"/>
      <c r="C94" s="44" t="str">
        <f>'[18]WCL ULE '!C95</f>
        <v>MKD-III</v>
      </c>
      <c r="D94" s="44" t="str">
        <f>'[18]WCL ULE '!D95</f>
        <v>4001-4300</v>
      </c>
      <c r="E94" s="44" t="str">
        <f>'[18]WCL ULE '!E95</f>
        <v>G11</v>
      </c>
      <c r="F94" s="85">
        <f>'[18]WCL ULE '!J95</f>
        <v>2004.96</v>
      </c>
      <c r="G94" s="84">
        <f>'[18]WCL ULE '!I95</f>
        <v>2019.59</v>
      </c>
      <c r="H94" s="41">
        <f>'[18]WCL ULE '!F95</f>
        <v>151000391</v>
      </c>
      <c r="I94" s="41" t="str">
        <f>'[18]WCL ULE '!G95</f>
        <v>25.05.2023</v>
      </c>
      <c r="J94" s="88">
        <v>3751</v>
      </c>
      <c r="K94" s="50">
        <v>3624.0849994537311</v>
      </c>
      <c r="L94" s="87"/>
      <c r="M94" s="44"/>
    </row>
    <row r="95" spans="2:13" x14ac:dyDescent="0.25">
      <c r="B95" s="44">
        <f>'[18]WCL ULE '!B96</f>
        <v>59</v>
      </c>
      <c r="C95" s="44" t="str">
        <f>'[18]WCL ULE '!C96</f>
        <v>Dumri</v>
      </c>
      <c r="D95" s="44" t="str">
        <f>'[18]WCL ULE '!D96</f>
        <v>3700-4000</v>
      </c>
      <c r="E95" s="44" t="str">
        <f>'[18]WCL ULE '!E96</f>
        <v>G12</v>
      </c>
      <c r="F95" s="85">
        <f>'[18]WCL ULE '!J96</f>
        <v>3940</v>
      </c>
      <c r="G95" s="84">
        <f>'[18]WCL ULE '!I96</f>
        <v>3968.8</v>
      </c>
      <c r="H95" s="41">
        <f>'[18]WCL ULE '!F96</f>
        <v>162002124</v>
      </c>
      <c r="I95" s="41" t="str">
        <f>'[18]WCL ULE '!G96</f>
        <v>25.05.2023</v>
      </c>
      <c r="J95" s="88">
        <v>4065</v>
      </c>
      <c r="K95" s="50">
        <v>2324.7628307299969</v>
      </c>
      <c r="L95" s="87"/>
      <c r="M95" s="44"/>
    </row>
    <row r="96" spans="2:13" x14ac:dyDescent="0.25">
      <c r="B96" s="44">
        <f>'[18]WCL ULE '!B97</f>
        <v>60</v>
      </c>
      <c r="C96" s="44" t="str">
        <f>'[18]WCL ULE '!C97</f>
        <v>salt</v>
      </c>
      <c r="D96" s="44"/>
      <c r="E96" s="44"/>
      <c r="F96" s="85"/>
      <c r="G96" s="84"/>
      <c r="H96" s="41"/>
      <c r="I96" s="41"/>
      <c r="J96" s="86"/>
      <c r="K96" s="45">
        <v>0</v>
      </c>
      <c r="L96" s="87"/>
      <c r="M96" s="44"/>
    </row>
    <row r="97" spans="1:19" x14ac:dyDescent="0.25">
      <c r="B97" s="44">
        <f>'[18]WCL ULE '!B98</f>
        <v>61</v>
      </c>
      <c r="C97" s="44" t="str">
        <f>'[18]WCL ULE '!C98</f>
        <v>MKD-I</v>
      </c>
      <c r="D97" s="44" t="str">
        <f>'[18]WCL ULE '!D98</f>
        <v>4001-4300</v>
      </c>
      <c r="E97" s="44" t="str">
        <f>'[18]WCL ULE '!E98</f>
        <v>G11</v>
      </c>
      <c r="F97" s="85">
        <f>'[18]WCL ULE '!J98</f>
        <v>1963.5</v>
      </c>
      <c r="G97" s="84">
        <f>'[18]WCL ULE '!I98</f>
        <v>1977.68</v>
      </c>
      <c r="H97" s="41">
        <f>'[18]WCL ULE '!F98</f>
        <v>141000217</v>
      </c>
      <c r="I97" s="41" t="str">
        <f>'[18]WCL ULE '!G98</f>
        <v>27.05.2023</v>
      </c>
      <c r="J97" s="88">
        <v>4026</v>
      </c>
      <c r="K97" s="50">
        <v>3683.4672086125456</v>
      </c>
      <c r="L97" s="87"/>
      <c r="M97" s="44"/>
    </row>
    <row r="98" spans="1:19" x14ac:dyDescent="0.25">
      <c r="B98" s="44"/>
      <c r="C98" s="44" t="str">
        <f>'[18]WCL ULE '!C99</f>
        <v>MKD-III</v>
      </c>
      <c r="D98" s="44" t="str">
        <f>'[18]WCL ULE '!D99</f>
        <v>4001-4300</v>
      </c>
      <c r="E98" s="44" t="str">
        <f>'[18]WCL ULE '!E99</f>
        <v>G11</v>
      </c>
      <c r="F98" s="85">
        <f>'[18]WCL ULE '!J99</f>
        <v>1963.5</v>
      </c>
      <c r="G98" s="84">
        <f>'[18]WCL ULE '!I99</f>
        <v>1977.68</v>
      </c>
      <c r="H98" s="41">
        <f>'[18]WCL ULE '!F99</f>
        <v>141000217</v>
      </c>
      <c r="I98" s="41" t="str">
        <f>'[18]WCL ULE '!G99</f>
        <v>27.05.2023</v>
      </c>
      <c r="J98" s="88">
        <v>4559</v>
      </c>
      <c r="K98" s="50">
        <v>4320.3878975950347</v>
      </c>
      <c r="L98" s="87"/>
      <c r="M98" s="44"/>
    </row>
    <row r="99" spans="1:19" x14ac:dyDescent="0.25">
      <c r="B99" s="44">
        <f>'[18]WCL ULE '!B100</f>
        <v>62</v>
      </c>
      <c r="C99" s="44" t="str">
        <f>'[18]WCL ULE '!C100</f>
        <v>Dumri</v>
      </c>
      <c r="D99" s="44" t="str">
        <f>'[18]WCL ULE '!D100</f>
        <v>3700-4000</v>
      </c>
      <c r="E99" s="44" t="str">
        <f>'[18]WCL ULE '!E100</f>
        <v>G12</v>
      </c>
      <c r="F99" s="85">
        <f>'[18]WCL ULE '!J100</f>
        <v>3904</v>
      </c>
      <c r="G99" s="84">
        <f>'[18]WCL ULE '!I100</f>
        <v>3932.13</v>
      </c>
      <c r="H99" s="41">
        <f>'[18]WCL ULE '!F100</f>
        <v>162002129</v>
      </c>
      <c r="I99" s="41" t="str">
        <f>'[18]WCL ULE '!G100</f>
        <v>27.05.2023</v>
      </c>
      <c r="J99" s="88">
        <v>4274</v>
      </c>
      <c r="K99" s="50">
        <v>2257.7281573936957</v>
      </c>
      <c r="L99" s="87"/>
      <c r="M99" s="44"/>
    </row>
    <row r="100" spans="1:19" x14ac:dyDescent="0.25">
      <c r="B100" s="44">
        <f>'[18]WCL ULE '!B101</f>
        <v>63</v>
      </c>
      <c r="C100" s="44" t="str">
        <f>'[18]WCL ULE '!C101</f>
        <v>Dumri</v>
      </c>
      <c r="D100" s="44" t="str">
        <f>'[18]WCL ULE '!D101</f>
        <v>3700-4000</v>
      </c>
      <c r="E100" s="44" t="str">
        <f>'[18]WCL ULE '!E101</f>
        <v>G12</v>
      </c>
      <c r="F100" s="85">
        <f>'[18]WCL ULE '!J101</f>
        <v>3976</v>
      </c>
      <c r="G100" s="84">
        <f>'[18]WCL ULE '!I101</f>
        <v>4006.94</v>
      </c>
      <c r="H100" s="41">
        <f>'[18]WCL ULE '!F101</f>
        <v>162002130</v>
      </c>
      <c r="I100" s="41" t="str">
        <f>'[18]WCL ULE '!G101</f>
        <v>27.05.2023</v>
      </c>
      <c r="J100" s="88">
        <v>3677</v>
      </c>
      <c r="K100" s="50">
        <v>2824.6547746208071</v>
      </c>
      <c r="L100" s="87"/>
      <c r="M100" s="44"/>
    </row>
    <row r="101" spans="1:19" x14ac:dyDescent="0.25">
      <c r="B101" s="44">
        <f>'[18]WCL ULE '!B102</f>
        <v>64</v>
      </c>
      <c r="C101" s="44" t="str">
        <f>'[18]WCL ULE '!C102</f>
        <v>MKD-I</v>
      </c>
      <c r="D101" s="44" t="str">
        <f>'[18]WCL ULE '!D102</f>
        <v>4001-4300</v>
      </c>
      <c r="E101" s="44" t="str">
        <f>'[18]WCL ULE '!E102</f>
        <v>G11</v>
      </c>
      <c r="F101" s="85">
        <f>'[18]WCL ULE '!J102</f>
        <v>1983</v>
      </c>
      <c r="G101" s="84">
        <f>'[18]WCL ULE '!I102</f>
        <v>1995.3</v>
      </c>
      <c r="H101" s="41">
        <f>'[18]WCL ULE '!F102</f>
        <v>151000395</v>
      </c>
      <c r="I101" s="41" t="str">
        <f>'[18]WCL ULE '!G102</f>
        <v>27.05.2023</v>
      </c>
      <c r="J101" s="88">
        <v>4457</v>
      </c>
      <c r="K101" s="50">
        <v>3893.9444444444443</v>
      </c>
      <c r="L101" s="87"/>
      <c r="M101" s="44"/>
    </row>
    <row r="102" spans="1:19" x14ac:dyDescent="0.25">
      <c r="B102" s="44"/>
      <c r="C102" s="44" t="str">
        <f>'[18]WCL ULE '!C103</f>
        <v>MKD-III</v>
      </c>
      <c r="D102" s="44" t="str">
        <f>'[18]WCL ULE '!D103</f>
        <v>4001-4300</v>
      </c>
      <c r="E102" s="44" t="str">
        <f>'[18]WCL ULE '!E103</f>
        <v>G11</v>
      </c>
      <c r="F102" s="85">
        <f>'[18]WCL ULE '!J103</f>
        <v>1983</v>
      </c>
      <c r="G102" s="84">
        <f>'[18]WCL ULE '!I103</f>
        <v>1995.3</v>
      </c>
      <c r="H102" s="41">
        <f>'[18]WCL ULE '!F103</f>
        <v>151000395</v>
      </c>
      <c r="I102" s="41" t="str">
        <f>'[18]WCL ULE '!G103</f>
        <v>27.05.2023</v>
      </c>
      <c r="J102" s="88">
        <v>4635</v>
      </c>
      <c r="K102" s="50">
        <v>3948.8338848444737</v>
      </c>
      <c r="L102" s="87"/>
      <c r="M102" s="44"/>
    </row>
    <row r="103" spans="1:19" x14ac:dyDescent="0.25">
      <c r="B103" s="44">
        <f>'[18]WCL ULE '!B104</f>
        <v>65</v>
      </c>
      <c r="C103" s="44" t="str">
        <f>'[18]WCL ULE '!C104</f>
        <v>Dumri</v>
      </c>
      <c r="D103" s="44" t="str">
        <f>'[18]WCL ULE '!D104</f>
        <v>3700-4000</v>
      </c>
      <c r="E103" s="44" t="str">
        <f>'[18]WCL ULE '!E104</f>
        <v>G12</v>
      </c>
      <c r="F103" s="85">
        <f>'[18]WCL ULE '!J104</f>
        <v>4002</v>
      </c>
      <c r="G103" s="84">
        <f>'[18]WCL ULE '!I104</f>
        <v>4031.22</v>
      </c>
      <c r="H103" s="41">
        <f>'[18]WCL ULE '!F104</f>
        <v>162002133</v>
      </c>
      <c r="I103" s="41" t="str">
        <f>'[18]WCL ULE '!G104</f>
        <v>28.05.2023</v>
      </c>
      <c r="J103" s="88">
        <v>3479</v>
      </c>
      <c r="K103" s="50">
        <v>2136.3709762532981</v>
      </c>
      <c r="L103" s="87"/>
      <c r="M103" s="44"/>
    </row>
    <row r="104" spans="1:19" x14ac:dyDescent="0.25">
      <c r="B104" s="44">
        <f>'[18]WCL ULE '!B105</f>
        <v>66</v>
      </c>
      <c r="C104" s="44" t="str">
        <f>'[18]WCL ULE '!C105</f>
        <v xml:space="preserve">Umrer </v>
      </c>
      <c r="D104" s="44" t="str">
        <f>'[18]WCL ULE '!D105</f>
        <v>4600-4900</v>
      </c>
      <c r="E104" s="44" t="str">
        <f>'[18]WCL ULE '!E105</f>
        <v>G9</v>
      </c>
      <c r="F104" s="85">
        <f>'[18]WCL ULE '!J105</f>
        <v>1551.05</v>
      </c>
      <c r="G104" s="84">
        <v>1560.16</v>
      </c>
      <c r="H104" s="41">
        <f>'[18]WCL ULE '!F105</f>
        <v>151000399</v>
      </c>
      <c r="I104" s="41" t="str">
        <f>'[18]WCL ULE '!G105</f>
        <v>29.05.2023</v>
      </c>
      <c r="J104" s="88">
        <v>4783</v>
      </c>
      <c r="K104" s="50">
        <v>5235.8952433023514</v>
      </c>
      <c r="L104" s="87"/>
      <c r="M104" s="44"/>
    </row>
    <row r="105" spans="1:19" x14ac:dyDescent="0.25">
      <c r="B105" s="44"/>
      <c r="C105" s="44" t="str">
        <f>'[18]WCL ULE '!C106</f>
        <v xml:space="preserve">Gokul </v>
      </c>
      <c r="D105" s="44" t="str">
        <f>'[18]WCL ULE '!D106</f>
        <v>4001-4300</v>
      </c>
      <c r="E105" s="44" t="str">
        <f>'[18]WCL ULE '!E106</f>
        <v>G11</v>
      </c>
      <c r="F105" s="85">
        <f>'[18]WCL ULE '!J106</f>
        <v>2261.9499999999998</v>
      </c>
      <c r="G105" s="84">
        <f>'[18]WCL ULE '!I106</f>
        <v>2275.44</v>
      </c>
      <c r="H105" s="41">
        <f>'[18]WCL ULE '!F106</f>
        <v>151000399</v>
      </c>
      <c r="I105" s="41" t="str">
        <f>'[18]WCL ULE '!G106</f>
        <v>29.05.2023</v>
      </c>
      <c r="J105" s="88">
        <v>4389</v>
      </c>
      <c r="K105" s="50">
        <v>4645.134835128958</v>
      </c>
      <c r="L105" s="87"/>
      <c r="M105" s="44"/>
    </row>
    <row r="106" spans="1:19" x14ac:dyDescent="0.25">
      <c r="B106" s="44"/>
      <c r="C106" s="44" t="s">
        <v>81</v>
      </c>
      <c r="D106" s="44"/>
      <c r="E106" s="44"/>
      <c r="F106" s="85"/>
      <c r="G106" s="84"/>
      <c r="H106" s="41"/>
      <c r="I106" s="41"/>
      <c r="J106" s="86"/>
      <c r="K106" s="45"/>
      <c r="L106" s="87"/>
      <c r="M106" s="44"/>
    </row>
    <row r="107" spans="1:19" ht="45" x14ac:dyDescent="0.25">
      <c r="B107" s="44">
        <v>49</v>
      </c>
      <c r="C107" s="44" t="s">
        <v>80</v>
      </c>
      <c r="D107" s="44" t="s">
        <v>20</v>
      </c>
      <c r="E107" s="44" t="s">
        <v>19</v>
      </c>
      <c r="F107" s="85">
        <v>3962</v>
      </c>
      <c r="G107" s="84">
        <v>3993.2</v>
      </c>
      <c r="H107" s="60" t="s">
        <v>79</v>
      </c>
      <c r="I107" s="41" t="s">
        <v>78</v>
      </c>
      <c r="J107" s="41">
        <v>3850</v>
      </c>
      <c r="K107" s="50">
        <v>2819.183125805067</v>
      </c>
      <c r="L107" s="44"/>
      <c r="M107" s="86"/>
    </row>
    <row r="108" spans="1:19" x14ac:dyDescent="0.25">
      <c r="B108" s="44"/>
      <c r="C108" s="44"/>
      <c r="D108" s="44"/>
      <c r="E108" s="44"/>
      <c r="F108" s="85"/>
      <c r="G108" s="84"/>
      <c r="H108" s="41"/>
      <c r="I108" s="41"/>
      <c r="J108" s="41"/>
      <c r="K108" s="39"/>
      <c r="L108" s="79"/>
      <c r="M108" s="79"/>
    </row>
    <row r="109" spans="1:19" s="32" customFormat="1" ht="47.25" x14ac:dyDescent="0.25">
      <c r="A109"/>
      <c r="B109" s="83"/>
      <c r="C109" s="82" t="s">
        <v>77</v>
      </c>
      <c r="D109" s="80"/>
      <c r="E109" s="81"/>
      <c r="F109" s="36">
        <f>SUM(F8:F108)</f>
        <v>250759.55</v>
      </c>
      <c r="G109" s="36">
        <f>SUM(G8:G108)</f>
        <v>252602.74</v>
      </c>
      <c r="H109" s="80"/>
      <c r="I109" s="80"/>
      <c r="J109" s="33">
        <f>SUMPRODUCT(G8:G108,J8:J108)/G109</f>
        <v>4033.8850247230107</v>
      </c>
      <c r="K109" s="33">
        <f>SUMPRODUCT($F8:$F108,K8:K108)/$F109</f>
        <v>2882.7677156971658</v>
      </c>
      <c r="L109" s="77">
        <f>J109-K109</f>
        <v>1151.1173090258449</v>
      </c>
      <c r="M109" s="79"/>
      <c r="N109"/>
      <c r="O109"/>
      <c r="P109"/>
      <c r="Q109"/>
      <c r="S109"/>
    </row>
    <row r="110" spans="1:19" s="8" customFormat="1" ht="47.25" x14ac:dyDescent="0.25">
      <c r="A110"/>
      <c r="B110" s="78"/>
      <c r="C110" s="31" t="s">
        <v>7</v>
      </c>
      <c r="D110" s="31"/>
      <c r="E110" s="31"/>
      <c r="F110" s="23">
        <v>55340.5</v>
      </c>
      <c r="G110" s="30" t="s">
        <v>6</v>
      </c>
      <c r="H110" s="29"/>
      <c r="I110" s="28"/>
      <c r="J110" s="27">
        <v>4138</v>
      </c>
      <c r="K110" s="26">
        <v>3137</v>
      </c>
      <c r="L110" s="77">
        <f>J110-K110</f>
        <v>1001</v>
      </c>
      <c r="M110" s="76"/>
      <c r="N110"/>
      <c r="O110"/>
      <c r="P110"/>
      <c r="Q110"/>
      <c r="S110"/>
    </row>
    <row r="111" spans="1:19" s="8" customFormat="1" ht="63" x14ac:dyDescent="0.25">
      <c r="A111"/>
      <c r="B111" s="78"/>
      <c r="C111" s="22" t="s">
        <v>5</v>
      </c>
      <c r="D111" s="22"/>
      <c r="E111" s="22"/>
      <c r="F111" s="23">
        <f>SUM(F109:F110)</f>
        <v>306100.05</v>
      </c>
      <c r="G111" s="22"/>
      <c r="H111" s="22"/>
      <c r="I111" s="21"/>
      <c r="J111" s="20">
        <f>SUMPRODUCT($F109:$F110,J109:J110)/$F111</f>
        <v>4052.7081996598204</v>
      </c>
      <c r="K111" s="20">
        <f>SUMPRODUCT($F109:$F110,K109:K110)/$F111</f>
        <v>2928.7309284750172</v>
      </c>
      <c r="L111" s="77">
        <f>J111-K111</f>
        <v>1123.9772711848032</v>
      </c>
      <c r="M111" s="76"/>
      <c r="N111"/>
      <c r="O111"/>
      <c r="P111"/>
      <c r="Q111"/>
      <c r="S111"/>
    </row>
    <row r="114" spans="2:11" x14ac:dyDescent="0.25">
      <c r="B114" s="17" t="s">
        <v>4</v>
      </c>
      <c r="C114" s="17"/>
      <c r="D114" s="17"/>
      <c r="E114" s="17"/>
      <c r="F114" s="17"/>
      <c r="G114" s="17"/>
      <c r="H114" s="2"/>
      <c r="I114" s="2"/>
      <c r="J114" s="2"/>
      <c r="K114" s="16"/>
    </row>
    <row r="115" spans="2:11" x14ac:dyDescent="0.25">
      <c r="B115" s="17" t="s">
        <v>76</v>
      </c>
      <c r="C115" s="17"/>
      <c r="D115" s="17"/>
      <c r="E115" s="17"/>
      <c r="F115" s="17"/>
      <c r="G115" s="17"/>
      <c r="H115" s="17"/>
      <c r="I115" s="17"/>
      <c r="J115" s="17"/>
      <c r="K115" s="17"/>
    </row>
    <row r="116" spans="2:11" x14ac:dyDescent="0.25">
      <c r="B116" s="17" t="s">
        <v>75</v>
      </c>
      <c r="C116" s="17"/>
      <c r="D116" s="17"/>
      <c r="E116" s="17"/>
      <c r="F116" s="17"/>
      <c r="G116" s="17"/>
      <c r="H116" s="17"/>
      <c r="I116" s="8"/>
      <c r="J116" s="8"/>
      <c r="K116" s="16"/>
    </row>
    <row r="117" spans="2:11" x14ac:dyDescent="0.25">
      <c r="B117" s="17" t="s">
        <v>1</v>
      </c>
      <c r="C117" s="17"/>
      <c r="D117" s="17"/>
      <c r="E117" s="17"/>
      <c r="F117" s="17"/>
      <c r="G117" s="17"/>
      <c r="H117" s="17"/>
      <c r="I117" s="17"/>
      <c r="J117" s="17"/>
      <c r="K117" s="17"/>
    </row>
    <row r="118" spans="2:11" ht="15.75" x14ac:dyDescent="0.25">
      <c r="B118" s="75" t="s">
        <v>74</v>
      </c>
      <c r="C118" s="75"/>
      <c r="D118" s="75"/>
      <c r="E118" s="75"/>
      <c r="F118" s="75"/>
      <c r="G118" s="75"/>
      <c r="H118" s="75"/>
      <c r="I118" s="4"/>
    </row>
  </sheetData>
  <mergeCells count="6">
    <mergeCell ref="B118:H118"/>
    <mergeCell ref="G110:I110"/>
    <mergeCell ref="B114:G114"/>
    <mergeCell ref="B115:K115"/>
    <mergeCell ref="B116:H116"/>
    <mergeCell ref="B117:K117"/>
  </mergeCells>
  <conditionalFormatting sqref="C99:C101">
    <cfRule type="expression" dxfId="1537" priority="1" stopIfTrue="1">
      <formula>IF(#REF!&lt;#REF!,TRUE,FALSE)</formula>
    </cfRule>
    <cfRule type="expression" dxfId="1536" priority="2" stopIfTrue="1">
      <formula>IF(#REF!&lt;#REF!,TRUE,FALSE)</formula>
    </cfRule>
    <cfRule type="expression" dxfId="1535" priority="3" stopIfTrue="1">
      <formula>IF(#REF!&gt;#REF!,TRUE,FALSE)</formula>
    </cfRule>
    <cfRule type="expression" dxfId="1534" priority="10" stopIfTrue="1">
      <formula>IF(L99&lt;#REF!,TRUE,FALSE)</formula>
    </cfRule>
    <cfRule type="expression" dxfId="1533" priority="11" stopIfTrue="1">
      <formula>IF(L99&lt;#REF!,TRUE,FALSE)</formula>
    </cfRule>
    <cfRule type="expression" dxfId="1532" priority="12" stopIfTrue="1">
      <formula>IF(L99&gt;#REF!,TRUE,FALSE)</formula>
    </cfRule>
    <cfRule type="expression" dxfId="1531" priority="31" stopIfTrue="1">
      <formula>IF(#REF!&lt;#REF!,TRUE,FALSE)</formula>
    </cfRule>
    <cfRule type="expression" dxfId="1530" priority="32" stopIfTrue="1">
      <formula>IF(#REF!&lt;#REF!,TRUE,FALSE)</formula>
    </cfRule>
    <cfRule type="expression" dxfId="1529" priority="33" stopIfTrue="1">
      <formula>IF(#REF!&gt;#REF!,TRUE,FALSE)</formula>
    </cfRule>
    <cfRule type="expression" dxfId="1528" priority="34" stopIfTrue="1">
      <formula>IF(O99&lt;#REF!,TRUE,FALSE)</formula>
    </cfRule>
    <cfRule type="expression" dxfId="1527" priority="35" stopIfTrue="1">
      <formula>IF(O99&lt;#REF!,TRUE,FALSE)</formula>
    </cfRule>
    <cfRule type="expression" dxfId="1526" priority="36" stopIfTrue="1">
      <formula>IF(O99&gt;#REF!,TRUE,FALSE)</formula>
    </cfRule>
    <cfRule type="expression" dxfId="1525" priority="46" stopIfTrue="1">
      <formula>IF(P99&lt;#REF!,TRUE,FALSE)</formula>
    </cfRule>
    <cfRule type="expression" dxfId="1524" priority="47" stopIfTrue="1">
      <formula>IF(P99&lt;#REF!,TRUE,FALSE)</formula>
    </cfRule>
    <cfRule type="expression" dxfId="1523" priority="48" stopIfTrue="1">
      <formula>IF(P99&gt;#REF!,TRUE,FALSE)</formula>
    </cfRule>
    <cfRule type="expression" dxfId="1522" priority="49" stopIfTrue="1">
      <formula>IF(M99&lt;#REF!,TRUE,FALSE)</formula>
    </cfRule>
    <cfRule type="expression" dxfId="1521" priority="50" stopIfTrue="1">
      <formula>IF(M99&lt;#REF!,TRUE,FALSE)</formula>
    </cfRule>
    <cfRule type="expression" dxfId="1520" priority="51" stopIfTrue="1">
      <formula>IF(M99&gt;#REF!,TRUE,FALSE)</formula>
    </cfRule>
    <cfRule type="expression" dxfId="1519" priority="52" stopIfTrue="1">
      <formula>IF(O99&lt;#REF!,TRUE,FALSE)</formula>
    </cfRule>
    <cfRule type="expression" dxfId="1518" priority="53" stopIfTrue="1">
      <formula>IF(O99&lt;#REF!,TRUE,FALSE)</formula>
    </cfRule>
    <cfRule type="expression" dxfId="1517" priority="54" stopIfTrue="1">
      <formula>IF(O99&gt;#REF!,TRUE,FALSE)</formula>
    </cfRule>
    <cfRule type="expression" dxfId="1516" priority="55" stopIfTrue="1">
      <formula>IF(#REF!&lt;#REF!,TRUE,FALSE)</formula>
    </cfRule>
    <cfRule type="expression" dxfId="1515" priority="56" stopIfTrue="1">
      <formula>IF(#REF!&lt;#REF!,TRUE,FALSE)</formula>
    </cfRule>
    <cfRule type="expression" dxfId="1514" priority="57" stopIfTrue="1">
      <formula>IF(#REF!&gt;#REF!,TRUE,FALSE)</formula>
    </cfRule>
  </conditionalFormatting>
  <conditionalFormatting sqref="C100:C101">
    <cfRule type="expression" dxfId="1513" priority="4" stopIfTrue="1">
      <formula>IF(M100&lt;#REF!,TRUE,FALSE)</formula>
    </cfRule>
    <cfRule type="expression" dxfId="1512" priority="5" stopIfTrue="1">
      <formula>IF(M100&lt;#REF!,TRUE,FALSE)</formula>
    </cfRule>
    <cfRule type="expression" dxfId="1511" priority="6" stopIfTrue="1">
      <formula>IF(M100&gt;#REF!,TRUE,FALSE)</formula>
    </cfRule>
    <cfRule type="expression" dxfId="1510" priority="7" stopIfTrue="1">
      <formula>IF(L100&lt;#REF!,TRUE,FALSE)</formula>
    </cfRule>
    <cfRule type="expression" dxfId="1509" priority="8" stopIfTrue="1">
      <formula>IF(L100&lt;#REF!,TRUE,FALSE)</formula>
    </cfRule>
    <cfRule type="expression" dxfId="1508" priority="9" stopIfTrue="1">
      <formula>IF(L100&gt;#REF!,TRUE,FALSE)</formula>
    </cfRule>
    <cfRule type="expression" dxfId="1507" priority="13" stopIfTrue="1">
      <formula>IF(P100&lt;#REF!,TRUE,FALSE)</formula>
    </cfRule>
    <cfRule type="expression" dxfId="1506" priority="14" stopIfTrue="1">
      <formula>IF(P100&lt;#REF!,TRUE,FALSE)</formula>
    </cfRule>
    <cfRule type="expression" dxfId="1505" priority="15" stopIfTrue="1">
      <formula>IF(P100&gt;#REF!,TRUE,FALSE)</formula>
    </cfRule>
    <cfRule type="expression" dxfId="1504" priority="16" stopIfTrue="1">
      <formula>IF(M100&lt;#REF!,TRUE,FALSE)</formula>
    </cfRule>
    <cfRule type="expression" dxfId="1503" priority="17" stopIfTrue="1">
      <formula>IF(M100&lt;#REF!,TRUE,FALSE)</formula>
    </cfRule>
    <cfRule type="expression" dxfId="1502" priority="18" stopIfTrue="1">
      <formula>IF(M100&gt;#REF!,TRUE,FALSE)</formula>
    </cfRule>
    <cfRule type="expression" dxfId="1501" priority="19" stopIfTrue="1">
      <formula>IF(O100&lt;#REF!,TRUE,FALSE)</formula>
    </cfRule>
    <cfRule type="expression" dxfId="1500" priority="20" stopIfTrue="1">
      <formula>IF(O100&lt;#REF!,TRUE,FALSE)</formula>
    </cfRule>
    <cfRule type="expression" dxfId="1499" priority="21" stopIfTrue="1">
      <formula>IF(O100&gt;#REF!,TRUE,FALSE)</formula>
    </cfRule>
    <cfRule type="expression" dxfId="1498" priority="22" stopIfTrue="1">
      <formula>IF(P100&lt;#REF!,TRUE,FALSE)</formula>
    </cfRule>
    <cfRule type="expression" dxfId="1497" priority="23" stopIfTrue="1">
      <formula>IF(P100&lt;#REF!,TRUE,FALSE)</formula>
    </cfRule>
    <cfRule type="expression" dxfId="1496" priority="24" stopIfTrue="1">
      <formula>IF(P100&gt;#REF!,TRUE,FALSE)</formula>
    </cfRule>
    <cfRule type="expression" dxfId="1495" priority="25" stopIfTrue="1">
      <formula>IF(M100&lt;#REF!,TRUE,FALSE)</formula>
    </cfRule>
    <cfRule type="expression" dxfId="1494" priority="26" stopIfTrue="1">
      <formula>IF(M100&lt;#REF!,TRUE,FALSE)</formula>
    </cfRule>
    <cfRule type="expression" dxfId="1493" priority="27" stopIfTrue="1">
      <formula>IF(M100&gt;#REF!,TRUE,FALSE)</formula>
    </cfRule>
    <cfRule type="expression" dxfId="1492" priority="28" stopIfTrue="1">
      <formula>IF(O100&lt;#REF!,TRUE,FALSE)</formula>
    </cfRule>
    <cfRule type="expression" dxfId="1491" priority="29" stopIfTrue="1">
      <formula>IF(O100&lt;#REF!,TRUE,FALSE)</formula>
    </cfRule>
    <cfRule type="expression" dxfId="1490" priority="30" stopIfTrue="1">
      <formula>IF(O100&gt;#REF!,TRUE,FALSE)</formula>
    </cfRule>
    <cfRule type="expression" dxfId="1489" priority="37" stopIfTrue="1">
      <formula>IF(P100&lt;#REF!,TRUE,FALSE)</formula>
    </cfRule>
    <cfRule type="expression" dxfId="1488" priority="38" stopIfTrue="1">
      <formula>IF(P100&lt;#REF!,TRUE,FALSE)</formula>
    </cfRule>
    <cfRule type="expression" dxfId="1487" priority="39" stopIfTrue="1">
      <formula>IF(P100&gt;#REF!,TRUE,FALSE)</formula>
    </cfRule>
    <cfRule type="expression" dxfId="1486" priority="40" stopIfTrue="1">
      <formula>IF(M100&lt;#REF!,TRUE,FALSE)</formula>
    </cfRule>
    <cfRule type="expression" dxfId="1485" priority="41" stopIfTrue="1">
      <formula>IF(M100&lt;#REF!,TRUE,FALSE)</formula>
    </cfRule>
    <cfRule type="expression" dxfId="1484" priority="42" stopIfTrue="1">
      <formula>IF(M100&gt;#REF!,TRUE,FALSE)</formula>
    </cfRule>
    <cfRule type="expression" dxfId="1483" priority="43" stopIfTrue="1">
      <formula>IF(O100&lt;#REF!,TRUE,FALSE)</formula>
    </cfRule>
    <cfRule type="expression" dxfId="1482" priority="44" stopIfTrue="1">
      <formula>IF(O100&lt;#REF!,TRUE,FALSE)</formula>
    </cfRule>
    <cfRule type="expression" dxfId="1481" priority="45" stopIfTrue="1">
      <formula>IF(O100&gt;#REF!,TRUE,FALSE)</formula>
    </cfRule>
  </conditionalFormatting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FC7615-5F13-4E5B-9E19-B9E1FC65CA73}">
  <dimension ref="A3:S159"/>
  <sheetViews>
    <sheetView showGridLines="0" workbookViewId="0">
      <pane xSplit="3" ySplit="9" topLeftCell="D33" activePane="bottomRight" state="frozen"/>
      <selection activeCell="P14" sqref="P14"/>
      <selection pane="topRight" activeCell="P14" sqref="P14"/>
      <selection pane="bottomLeft" activeCell="P14" sqref="P14"/>
      <selection pane="bottomRight" activeCell="P14" sqref="P14"/>
    </sheetView>
  </sheetViews>
  <sheetFormatPr defaultColWidth="9.140625" defaultRowHeight="15" x14ac:dyDescent="0.25"/>
  <cols>
    <col min="1" max="1" width="10.140625" customWidth="1"/>
    <col min="2" max="2" width="8.5703125" customWidth="1"/>
    <col min="3" max="3" width="14.140625" customWidth="1"/>
    <col min="4" max="4" width="13.140625" customWidth="1"/>
    <col min="5" max="5" width="8.140625" customWidth="1"/>
    <col min="6" max="6" width="16.28515625" customWidth="1"/>
    <col min="7" max="7" width="12.7109375" customWidth="1"/>
    <col min="8" max="8" width="13.85546875" customWidth="1"/>
    <col min="9" max="9" width="15.140625" customWidth="1"/>
    <col min="10" max="10" width="9.28515625" customWidth="1"/>
    <col min="11" max="11" width="10.42578125" customWidth="1"/>
    <col min="12" max="12" width="9.5703125" bestFit="1" customWidth="1"/>
    <col min="254" max="254" width="10.140625" customWidth="1"/>
    <col min="255" max="255" width="8.5703125" customWidth="1"/>
    <col min="256" max="256" width="14.140625" customWidth="1"/>
    <col min="257" max="257" width="13.140625" customWidth="1"/>
    <col min="258" max="258" width="8.140625" customWidth="1"/>
    <col min="259" max="259" width="16.28515625" customWidth="1"/>
    <col min="260" max="260" width="12.7109375" customWidth="1"/>
    <col min="261" max="261" width="13.85546875" customWidth="1"/>
    <col min="262" max="262" width="15.140625" customWidth="1"/>
    <col min="263" max="263" width="9.28515625" customWidth="1"/>
    <col min="264" max="264" width="10.42578125" customWidth="1"/>
    <col min="265" max="265" width="8.85546875" customWidth="1"/>
    <col min="266" max="266" width="9.5703125" customWidth="1"/>
    <col min="267" max="267" width="10" customWidth="1"/>
    <col min="268" max="268" width="9.5703125" bestFit="1" customWidth="1"/>
    <col min="510" max="510" width="10.140625" customWidth="1"/>
    <col min="511" max="511" width="8.5703125" customWidth="1"/>
    <col min="512" max="512" width="14.140625" customWidth="1"/>
    <col min="513" max="513" width="13.140625" customWidth="1"/>
    <col min="514" max="514" width="8.140625" customWidth="1"/>
    <col min="515" max="515" width="16.28515625" customWidth="1"/>
    <col min="516" max="516" width="12.7109375" customWidth="1"/>
    <col min="517" max="517" width="13.85546875" customWidth="1"/>
    <col min="518" max="518" width="15.140625" customWidth="1"/>
    <col min="519" max="519" width="9.28515625" customWidth="1"/>
    <col min="520" max="520" width="10.42578125" customWidth="1"/>
    <col min="521" max="521" width="8.85546875" customWidth="1"/>
    <col min="522" max="522" width="9.5703125" customWidth="1"/>
    <col min="523" max="523" width="10" customWidth="1"/>
    <col min="524" max="524" width="9.5703125" bestFit="1" customWidth="1"/>
    <col min="766" max="766" width="10.140625" customWidth="1"/>
    <col min="767" max="767" width="8.5703125" customWidth="1"/>
    <col min="768" max="768" width="14.140625" customWidth="1"/>
    <col min="769" max="769" width="13.140625" customWidth="1"/>
    <col min="770" max="770" width="8.140625" customWidth="1"/>
    <col min="771" max="771" width="16.28515625" customWidth="1"/>
    <col min="772" max="772" width="12.7109375" customWidth="1"/>
    <col min="773" max="773" width="13.85546875" customWidth="1"/>
    <col min="774" max="774" width="15.140625" customWidth="1"/>
    <col min="775" max="775" width="9.28515625" customWidth="1"/>
    <col min="776" max="776" width="10.42578125" customWidth="1"/>
    <col min="777" max="777" width="8.85546875" customWidth="1"/>
    <col min="778" max="778" width="9.5703125" customWidth="1"/>
    <col min="779" max="779" width="10" customWidth="1"/>
    <col min="780" max="780" width="9.5703125" bestFit="1" customWidth="1"/>
    <col min="1022" max="1022" width="10.140625" customWidth="1"/>
    <col min="1023" max="1023" width="8.5703125" customWidth="1"/>
    <col min="1024" max="1024" width="14.140625" customWidth="1"/>
    <col min="1025" max="1025" width="13.140625" customWidth="1"/>
    <col min="1026" max="1026" width="8.140625" customWidth="1"/>
    <col min="1027" max="1027" width="16.28515625" customWidth="1"/>
    <col min="1028" max="1028" width="12.7109375" customWidth="1"/>
    <col min="1029" max="1029" width="13.85546875" customWidth="1"/>
    <col min="1030" max="1030" width="15.140625" customWidth="1"/>
    <col min="1031" max="1031" width="9.28515625" customWidth="1"/>
    <col min="1032" max="1032" width="10.42578125" customWidth="1"/>
    <col min="1033" max="1033" width="8.85546875" customWidth="1"/>
    <col min="1034" max="1034" width="9.5703125" customWidth="1"/>
    <col min="1035" max="1035" width="10" customWidth="1"/>
    <col min="1036" max="1036" width="9.5703125" bestFit="1" customWidth="1"/>
    <col min="1278" max="1278" width="10.140625" customWidth="1"/>
    <col min="1279" max="1279" width="8.5703125" customWidth="1"/>
    <col min="1280" max="1280" width="14.140625" customWidth="1"/>
    <col min="1281" max="1281" width="13.140625" customWidth="1"/>
    <col min="1282" max="1282" width="8.140625" customWidth="1"/>
    <col min="1283" max="1283" width="16.28515625" customWidth="1"/>
    <col min="1284" max="1284" width="12.7109375" customWidth="1"/>
    <col min="1285" max="1285" width="13.85546875" customWidth="1"/>
    <col min="1286" max="1286" width="15.140625" customWidth="1"/>
    <col min="1287" max="1287" width="9.28515625" customWidth="1"/>
    <col min="1288" max="1288" width="10.42578125" customWidth="1"/>
    <col min="1289" max="1289" width="8.85546875" customWidth="1"/>
    <col min="1290" max="1290" width="9.5703125" customWidth="1"/>
    <col min="1291" max="1291" width="10" customWidth="1"/>
    <col min="1292" max="1292" width="9.5703125" bestFit="1" customWidth="1"/>
    <col min="1534" max="1534" width="10.140625" customWidth="1"/>
    <col min="1535" max="1535" width="8.5703125" customWidth="1"/>
    <col min="1536" max="1536" width="14.140625" customWidth="1"/>
    <col min="1537" max="1537" width="13.140625" customWidth="1"/>
    <col min="1538" max="1538" width="8.140625" customWidth="1"/>
    <col min="1539" max="1539" width="16.28515625" customWidth="1"/>
    <col min="1540" max="1540" width="12.7109375" customWidth="1"/>
    <col min="1541" max="1541" width="13.85546875" customWidth="1"/>
    <col min="1542" max="1542" width="15.140625" customWidth="1"/>
    <col min="1543" max="1543" width="9.28515625" customWidth="1"/>
    <col min="1544" max="1544" width="10.42578125" customWidth="1"/>
    <col min="1545" max="1545" width="8.85546875" customWidth="1"/>
    <col min="1546" max="1546" width="9.5703125" customWidth="1"/>
    <col min="1547" max="1547" width="10" customWidth="1"/>
    <col min="1548" max="1548" width="9.5703125" bestFit="1" customWidth="1"/>
    <col min="1790" max="1790" width="10.140625" customWidth="1"/>
    <col min="1791" max="1791" width="8.5703125" customWidth="1"/>
    <col min="1792" max="1792" width="14.140625" customWidth="1"/>
    <col min="1793" max="1793" width="13.140625" customWidth="1"/>
    <col min="1794" max="1794" width="8.140625" customWidth="1"/>
    <col min="1795" max="1795" width="16.28515625" customWidth="1"/>
    <col min="1796" max="1796" width="12.7109375" customWidth="1"/>
    <col min="1797" max="1797" width="13.85546875" customWidth="1"/>
    <col min="1798" max="1798" width="15.140625" customWidth="1"/>
    <col min="1799" max="1799" width="9.28515625" customWidth="1"/>
    <col min="1800" max="1800" width="10.42578125" customWidth="1"/>
    <col min="1801" max="1801" width="8.85546875" customWidth="1"/>
    <col min="1802" max="1802" width="9.5703125" customWidth="1"/>
    <col min="1803" max="1803" width="10" customWidth="1"/>
    <col min="1804" max="1804" width="9.5703125" bestFit="1" customWidth="1"/>
    <col min="2046" max="2046" width="10.140625" customWidth="1"/>
    <col min="2047" max="2047" width="8.5703125" customWidth="1"/>
    <col min="2048" max="2048" width="14.140625" customWidth="1"/>
    <col min="2049" max="2049" width="13.140625" customWidth="1"/>
    <col min="2050" max="2050" width="8.140625" customWidth="1"/>
    <col min="2051" max="2051" width="16.28515625" customWidth="1"/>
    <col min="2052" max="2052" width="12.7109375" customWidth="1"/>
    <col min="2053" max="2053" width="13.85546875" customWidth="1"/>
    <col min="2054" max="2054" width="15.140625" customWidth="1"/>
    <col min="2055" max="2055" width="9.28515625" customWidth="1"/>
    <col min="2056" max="2056" width="10.42578125" customWidth="1"/>
    <col min="2057" max="2057" width="8.85546875" customWidth="1"/>
    <col min="2058" max="2058" width="9.5703125" customWidth="1"/>
    <col min="2059" max="2059" width="10" customWidth="1"/>
    <col min="2060" max="2060" width="9.5703125" bestFit="1" customWidth="1"/>
    <col min="2302" max="2302" width="10.140625" customWidth="1"/>
    <col min="2303" max="2303" width="8.5703125" customWidth="1"/>
    <col min="2304" max="2304" width="14.140625" customWidth="1"/>
    <col min="2305" max="2305" width="13.140625" customWidth="1"/>
    <col min="2306" max="2306" width="8.140625" customWidth="1"/>
    <col min="2307" max="2307" width="16.28515625" customWidth="1"/>
    <col min="2308" max="2308" width="12.7109375" customWidth="1"/>
    <col min="2309" max="2309" width="13.85546875" customWidth="1"/>
    <col min="2310" max="2310" width="15.140625" customWidth="1"/>
    <col min="2311" max="2311" width="9.28515625" customWidth="1"/>
    <col min="2312" max="2312" width="10.42578125" customWidth="1"/>
    <col min="2313" max="2313" width="8.85546875" customWidth="1"/>
    <col min="2314" max="2314" width="9.5703125" customWidth="1"/>
    <col min="2315" max="2315" width="10" customWidth="1"/>
    <col min="2316" max="2316" width="9.5703125" bestFit="1" customWidth="1"/>
    <col min="2558" max="2558" width="10.140625" customWidth="1"/>
    <col min="2559" max="2559" width="8.5703125" customWidth="1"/>
    <col min="2560" max="2560" width="14.140625" customWidth="1"/>
    <col min="2561" max="2561" width="13.140625" customWidth="1"/>
    <col min="2562" max="2562" width="8.140625" customWidth="1"/>
    <col min="2563" max="2563" width="16.28515625" customWidth="1"/>
    <col min="2564" max="2564" width="12.7109375" customWidth="1"/>
    <col min="2565" max="2565" width="13.85546875" customWidth="1"/>
    <col min="2566" max="2566" width="15.140625" customWidth="1"/>
    <col min="2567" max="2567" width="9.28515625" customWidth="1"/>
    <col min="2568" max="2568" width="10.42578125" customWidth="1"/>
    <col min="2569" max="2569" width="8.85546875" customWidth="1"/>
    <col min="2570" max="2570" width="9.5703125" customWidth="1"/>
    <col min="2571" max="2571" width="10" customWidth="1"/>
    <col min="2572" max="2572" width="9.5703125" bestFit="1" customWidth="1"/>
    <col min="2814" max="2814" width="10.140625" customWidth="1"/>
    <col min="2815" max="2815" width="8.5703125" customWidth="1"/>
    <col min="2816" max="2816" width="14.140625" customWidth="1"/>
    <col min="2817" max="2817" width="13.140625" customWidth="1"/>
    <col min="2818" max="2818" width="8.140625" customWidth="1"/>
    <col min="2819" max="2819" width="16.28515625" customWidth="1"/>
    <col min="2820" max="2820" width="12.7109375" customWidth="1"/>
    <col min="2821" max="2821" width="13.85546875" customWidth="1"/>
    <col min="2822" max="2822" width="15.140625" customWidth="1"/>
    <col min="2823" max="2823" width="9.28515625" customWidth="1"/>
    <col min="2824" max="2824" width="10.42578125" customWidth="1"/>
    <col min="2825" max="2825" width="8.85546875" customWidth="1"/>
    <col min="2826" max="2826" width="9.5703125" customWidth="1"/>
    <col min="2827" max="2827" width="10" customWidth="1"/>
    <col min="2828" max="2828" width="9.5703125" bestFit="1" customWidth="1"/>
    <col min="3070" max="3070" width="10.140625" customWidth="1"/>
    <col min="3071" max="3071" width="8.5703125" customWidth="1"/>
    <col min="3072" max="3072" width="14.140625" customWidth="1"/>
    <col min="3073" max="3073" width="13.140625" customWidth="1"/>
    <col min="3074" max="3074" width="8.140625" customWidth="1"/>
    <col min="3075" max="3075" width="16.28515625" customWidth="1"/>
    <col min="3076" max="3076" width="12.7109375" customWidth="1"/>
    <col min="3077" max="3077" width="13.85546875" customWidth="1"/>
    <col min="3078" max="3078" width="15.140625" customWidth="1"/>
    <col min="3079" max="3079" width="9.28515625" customWidth="1"/>
    <col min="3080" max="3080" width="10.42578125" customWidth="1"/>
    <col min="3081" max="3081" width="8.85546875" customWidth="1"/>
    <col min="3082" max="3082" width="9.5703125" customWidth="1"/>
    <col min="3083" max="3083" width="10" customWidth="1"/>
    <col min="3084" max="3084" width="9.5703125" bestFit="1" customWidth="1"/>
    <col min="3326" max="3326" width="10.140625" customWidth="1"/>
    <col min="3327" max="3327" width="8.5703125" customWidth="1"/>
    <col min="3328" max="3328" width="14.140625" customWidth="1"/>
    <col min="3329" max="3329" width="13.140625" customWidth="1"/>
    <col min="3330" max="3330" width="8.140625" customWidth="1"/>
    <col min="3331" max="3331" width="16.28515625" customWidth="1"/>
    <col min="3332" max="3332" width="12.7109375" customWidth="1"/>
    <col min="3333" max="3333" width="13.85546875" customWidth="1"/>
    <col min="3334" max="3334" width="15.140625" customWidth="1"/>
    <col min="3335" max="3335" width="9.28515625" customWidth="1"/>
    <col min="3336" max="3336" width="10.42578125" customWidth="1"/>
    <col min="3337" max="3337" width="8.85546875" customWidth="1"/>
    <col min="3338" max="3338" width="9.5703125" customWidth="1"/>
    <col min="3339" max="3339" width="10" customWidth="1"/>
    <col min="3340" max="3340" width="9.5703125" bestFit="1" customWidth="1"/>
    <col min="3582" max="3582" width="10.140625" customWidth="1"/>
    <col min="3583" max="3583" width="8.5703125" customWidth="1"/>
    <col min="3584" max="3584" width="14.140625" customWidth="1"/>
    <col min="3585" max="3585" width="13.140625" customWidth="1"/>
    <col min="3586" max="3586" width="8.140625" customWidth="1"/>
    <col min="3587" max="3587" width="16.28515625" customWidth="1"/>
    <col min="3588" max="3588" width="12.7109375" customWidth="1"/>
    <col min="3589" max="3589" width="13.85546875" customWidth="1"/>
    <col min="3590" max="3590" width="15.140625" customWidth="1"/>
    <col min="3591" max="3591" width="9.28515625" customWidth="1"/>
    <col min="3592" max="3592" width="10.42578125" customWidth="1"/>
    <col min="3593" max="3593" width="8.85546875" customWidth="1"/>
    <col min="3594" max="3594" width="9.5703125" customWidth="1"/>
    <col min="3595" max="3595" width="10" customWidth="1"/>
    <col min="3596" max="3596" width="9.5703125" bestFit="1" customWidth="1"/>
    <col min="3838" max="3838" width="10.140625" customWidth="1"/>
    <col min="3839" max="3839" width="8.5703125" customWidth="1"/>
    <col min="3840" max="3840" width="14.140625" customWidth="1"/>
    <col min="3841" max="3841" width="13.140625" customWidth="1"/>
    <col min="3842" max="3842" width="8.140625" customWidth="1"/>
    <col min="3843" max="3843" width="16.28515625" customWidth="1"/>
    <col min="3844" max="3844" width="12.7109375" customWidth="1"/>
    <col min="3845" max="3845" width="13.85546875" customWidth="1"/>
    <col min="3846" max="3846" width="15.140625" customWidth="1"/>
    <col min="3847" max="3847" width="9.28515625" customWidth="1"/>
    <col min="3848" max="3848" width="10.42578125" customWidth="1"/>
    <col min="3849" max="3849" width="8.85546875" customWidth="1"/>
    <col min="3850" max="3850" width="9.5703125" customWidth="1"/>
    <col min="3851" max="3851" width="10" customWidth="1"/>
    <col min="3852" max="3852" width="9.5703125" bestFit="1" customWidth="1"/>
    <col min="4094" max="4094" width="10.140625" customWidth="1"/>
    <col min="4095" max="4095" width="8.5703125" customWidth="1"/>
    <col min="4096" max="4096" width="14.140625" customWidth="1"/>
    <col min="4097" max="4097" width="13.140625" customWidth="1"/>
    <col min="4098" max="4098" width="8.140625" customWidth="1"/>
    <col min="4099" max="4099" width="16.28515625" customWidth="1"/>
    <col min="4100" max="4100" width="12.7109375" customWidth="1"/>
    <col min="4101" max="4101" width="13.85546875" customWidth="1"/>
    <col min="4102" max="4102" width="15.140625" customWidth="1"/>
    <col min="4103" max="4103" width="9.28515625" customWidth="1"/>
    <col min="4104" max="4104" width="10.42578125" customWidth="1"/>
    <col min="4105" max="4105" width="8.85546875" customWidth="1"/>
    <col min="4106" max="4106" width="9.5703125" customWidth="1"/>
    <col min="4107" max="4107" width="10" customWidth="1"/>
    <col min="4108" max="4108" width="9.5703125" bestFit="1" customWidth="1"/>
    <col min="4350" max="4350" width="10.140625" customWidth="1"/>
    <col min="4351" max="4351" width="8.5703125" customWidth="1"/>
    <col min="4352" max="4352" width="14.140625" customWidth="1"/>
    <col min="4353" max="4353" width="13.140625" customWidth="1"/>
    <col min="4354" max="4354" width="8.140625" customWidth="1"/>
    <col min="4355" max="4355" width="16.28515625" customWidth="1"/>
    <col min="4356" max="4356" width="12.7109375" customWidth="1"/>
    <col min="4357" max="4357" width="13.85546875" customWidth="1"/>
    <col min="4358" max="4358" width="15.140625" customWidth="1"/>
    <col min="4359" max="4359" width="9.28515625" customWidth="1"/>
    <col min="4360" max="4360" width="10.42578125" customWidth="1"/>
    <col min="4361" max="4361" width="8.85546875" customWidth="1"/>
    <col min="4362" max="4362" width="9.5703125" customWidth="1"/>
    <col min="4363" max="4363" width="10" customWidth="1"/>
    <col min="4364" max="4364" width="9.5703125" bestFit="1" customWidth="1"/>
    <col min="4606" max="4606" width="10.140625" customWidth="1"/>
    <col min="4607" max="4607" width="8.5703125" customWidth="1"/>
    <col min="4608" max="4608" width="14.140625" customWidth="1"/>
    <col min="4609" max="4609" width="13.140625" customWidth="1"/>
    <col min="4610" max="4610" width="8.140625" customWidth="1"/>
    <col min="4611" max="4611" width="16.28515625" customWidth="1"/>
    <col min="4612" max="4612" width="12.7109375" customWidth="1"/>
    <col min="4613" max="4613" width="13.85546875" customWidth="1"/>
    <col min="4614" max="4614" width="15.140625" customWidth="1"/>
    <col min="4615" max="4615" width="9.28515625" customWidth="1"/>
    <col min="4616" max="4616" width="10.42578125" customWidth="1"/>
    <col min="4617" max="4617" width="8.85546875" customWidth="1"/>
    <col min="4618" max="4618" width="9.5703125" customWidth="1"/>
    <col min="4619" max="4619" width="10" customWidth="1"/>
    <col min="4620" max="4620" width="9.5703125" bestFit="1" customWidth="1"/>
    <col min="4862" max="4862" width="10.140625" customWidth="1"/>
    <col min="4863" max="4863" width="8.5703125" customWidth="1"/>
    <col min="4864" max="4864" width="14.140625" customWidth="1"/>
    <col min="4865" max="4865" width="13.140625" customWidth="1"/>
    <col min="4866" max="4866" width="8.140625" customWidth="1"/>
    <col min="4867" max="4867" width="16.28515625" customWidth="1"/>
    <col min="4868" max="4868" width="12.7109375" customWidth="1"/>
    <col min="4869" max="4869" width="13.85546875" customWidth="1"/>
    <col min="4870" max="4870" width="15.140625" customWidth="1"/>
    <col min="4871" max="4871" width="9.28515625" customWidth="1"/>
    <col min="4872" max="4872" width="10.42578125" customWidth="1"/>
    <col min="4873" max="4873" width="8.85546875" customWidth="1"/>
    <col min="4874" max="4874" width="9.5703125" customWidth="1"/>
    <col min="4875" max="4875" width="10" customWidth="1"/>
    <col min="4876" max="4876" width="9.5703125" bestFit="1" customWidth="1"/>
    <col min="5118" max="5118" width="10.140625" customWidth="1"/>
    <col min="5119" max="5119" width="8.5703125" customWidth="1"/>
    <col min="5120" max="5120" width="14.140625" customWidth="1"/>
    <col min="5121" max="5121" width="13.140625" customWidth="1"/>
    <col min="5122" max="5122" width="8.140625" customWidth="1"/>
    <col min="5123" max="5123" width="16.28515625" customWidth="1"/>
    <col min="5124" max="5124" width="12.7109375" customWidth="1"/>
    <col min="5125" max="5125" width="13.85546875" customWidth="1"/>
    <col min="5126" max="5126" width="15.140625" customWidth="1"/>
    <col min="5127" max="5127" width="9.28515625" customWidth="1"/>
    <col min="5128" max="5128" width="10.42578125" customWidth="1"/>
    <col min="5129" max="5129" width="8.85546875" customWidth="1"/>
    <col min="5130" max="5130" width="9.5703125" customWidth="1"/>
    <col min="5131" max="5131" width="10" customWidth="1"/>
    <col min="5132" max="5132" width="9.5703125" bestFit="1" customWidth="1"/>
    <col min="5374" max="5374" width="10.140625" customWidth="1"/>
    <col min="5375" max="5375" width="8.5703125" customWidth="1"/>
    <col min="5376" max="5376" width="14.140625" customWidth="1"/>
    <col min="5377" max="5377" width="13.140625" customWidth="1"/>
    <col min="5378" max="5378" width="8.140625" customWidth="1"/>
    <col min="5379" max="5379" width="16.28515625" customWidth="1"/>
    <col min="5380" max="5380" width="12.7109375" customWidth="1"/>
    <col min="5381" max="5381" width="13.85546875" customWidth="1"/>
    <col min="5382" max="5382" width="15.140625" customWidth="1"/>
    <col min="5383" max="5383" width="9.28515625" customWidth="1"/>
    <col min="5384" max="5384" width="10.42578125" customWidth="1"/>
    <col min="5385" max="5385" width="8.85546875" customWidth="1"/>
    <col min="5386" max="5386" width="9.5703125" customWidth="1"/>
    <col min="5387" max="5387" width="10" customWidth="1"/>
    <col min="5388" max="5388" width="9.5703125" bestFit="1" customWidth="1"/>
    <col min="5630" max="5630" width="10.140625" customWidth="1"/>
    <col min="5631" max="5631" width="8.5703125" customWidth="1"/>
    <col min="5632" max="5632" width="14.140625" customWidth="1"/>
    <col min="5633" max="5633" width="13.140625" customWidth="1"/>
    <col min="5634" max="5634" width="8.140625" customWidth="1"/>
    <col min="5635" max="5635" width="16.28515625" customWidth="1"/>
    <col min="5636" max="5636" width="12.7109375" customWidth="1"/>
    <col min="5637" max="5637" width="13.85546875" customWidth="1"/>
    <col min="5638" max="5638" width="15.140625" customWidth="1"/>
    <col min="5639" max="5639" width="9.28515625" customWidth="1"/>
    <col min="5640" max="5640" width="10.42578125" customWidth="1"/>
    <col min="5641" max="5641" width="8.85546875" customWidth="1"/>
    <col min="5642" max="5642" width="9.5703125" customWidth="1"/>
    <col min="5643" max="5643" width="10" customWidth="1"/>
    <col min="5644" max="5644" width="9.5703125" bestFit="1" customWidth="1"/>
    <col min="5886" max="5886" width="10.140625" customWidth="1"/>
    <col min="5887" max="5887" width="8.5703125" customWidth="1"/>
    <col min="5888" max="5888" width="14.140625" customWidth="1"/>
    <col min="5889" max="5889" width="13.140625" customWidth="1"/>
    <col min="5890" max="5890" width="8.140625" customWidth="1"/>
    <col min="5891" max="5891" width="16.28515625" customWidth="1"/>
    <col min="5892" max="5892" width="12.7109375" customWidth="1"/>
    <col min="5893" max="5893" width="13.85546875" customWidth="1"/>
    <col min="5894" max="5894" width="15.140625" customWidth="1"/>
    <col min="5895" max="5895" width="9.28515625" customWidth="1"/>
    <col min="5896" max="5896" width="10.42578125" customWidth="1"/>
    <col min="5897" max="5897" width="8.85546875" customWidth="1"/>
    <col min="5898" max="5898" width="9.5703125" customWidth="1"/>
    <col min="5899" max="5899" width="10" customWidth="1"/>
    <col min="5900" max="5900" width="9.5703125" bestFit="1" customWidth="1"/>
    <col min="6142" max="6142" width="10.140625" customWidth="1"/>
    <col min="6143" max="6143" width="8.5703125" customWidth="1"/>
    <col min="6144" max="6144" width="14.140625" customWidth="1"/>
    <col min="6145" max="6145" width="13.140625" customWidth="1"/>
    <col min="6146" max="6146" width="8.140625" customWidth="1"/>
    <col min="6147" max="6147" width="16.28515625" customWidth="1"/>
    <col min="6148" max="6148" width="12.7109375" customWidth="1"/>
    <col min="6149" max="6149" width="13.85546875" customWidth="1"/>
    <col min="6150" max="6150" width="15.140625" customWidth="1"/>
    <col min="6151" max="6151" width="9.28515625" customWidth="1"/>
    <col min="6152" max="6152" width="10.42578125" customWidth="1"/>
    <col min="6153" max="6153" width="8.85546875" customWidth="1"/>
    <col min="6154" max="6154" width="9.5703125" customWidth="1"/>
    <col min="6155" max="6155" width="10" customWidth="1"/>
    <col min="6156" max="6156" width="9.5703125" bestFit="1" customWidth="1"/>
    <col min="6398" max="6398" width="10.140625" customWidth="1"/>
    <col min="6399" max="6399" width="8.5703125" customWidth="1"/>
    <col min="6400" max="6400" width="14.140625" customWidth="1"/>
    <col min="6401" max="6401" width="13.140625" customWidth="1"/>
    <col min="6402" max="6402" width="8.140625" customWidth="1"/>
    <col min="6403" max="6403" width="16.28515625" customWidth="1"/>
    <col min="6404" max="6404" width="12.7109375" customWidth="1"/>
    <col min="6405" max="6405" width="13.85546875" customWidth="1"/>
    <col min="6406" max="6406" width="15.140625" customWidth="1"/>
    <col min="6407" max="6407" width="9.28515625" customWidth="1"/>
    <col min="6408" max="6408" width="10.42578125" customWidth="1"/>
    <col min="6409" max="6409" width="8.85546875" customWidth="1"/>
    <col min="6410" max="6410" width="9.5703125" customWidth="1"/>
    <col min="6411" max="6411" width="10" customWidth="1"/>
    <col min="6412" max="6412" width="9.5703125" bestFit="1" customWidth="1"/>
    <col min="6654" max="6654" width="10.140625" customWidth="1"/>
    <col min="6655" max="6655" width="8.5703125" customWidth="1"/>
    <col min="6656" max="6656" width="14.140625" customWidth="1"/>
    <col min="6657" max="6657" width="13.140625" customWidth="1"/>
    <col min="6658" max="6658" width="8.140625" customWidth="1"/>
    <col min="6659" max="6659" width="16.28515625" customWidth="1"/>
    <col min="6660" max="6660" width="12.7109375" customWidth="1"/>
    <col min="6661" max="6661" width="13.85546875" customWidth="1"/>
    <col min="6662" max="6662" width="15.140625" customWidth="1"/>
    <col min="6663" max="6663" width="9.28515625" customWidth="1"/>
    <col min="6664" max="6664" width="10.42578125" customWidth="1"/>
    <col min="6665" max="6665" width="8.85546875" customWidth="1"/>
    <col min="6666" max="6666" width="9.5703125" customWidth="1"/>
    <col min="6667" max="6667" width="10" customWidth="1"/>
    <col min="6668" max="6668" width="9.5703125" bestFit="1" customWidth="1"/>
    <col min="6910" max="6910" width="10.140625" customWidth="1"/>
    <col min="6911" max="6911" width="8.5703125" customWidth="1"/>
    <col min="6912" max="6912" width="14.140625" customWidth="1"/>
    <col min="6913" max="6913" width="13.140625" customWidth="1"/>
    <col min="6914" max="6914" width="8.140625" customWidth="1"/>
    <col min="6915" max="6915" width="16.28515625" customWidth="1"/>
    <col min="6916" max="6916" width="12.7109375" customWidth="1"/>
    <col min="6917" max="6917" width="13.85546875" customWidth="1"/>
    <col min="6918" max="6918" width="15.140625" customWidth="1"/>
    <col min="6919" max="6919" width="9.28515625" customWidth="1"/>
    <col min="6920" max="6920" width="10.42578125" customWidth="1"/>
    <col min="6921" max="6921" width="8.85546875" customWidth="1"/>
    <col min="6922" max="6922" width="9.5703125" customWidth="1"/>
    <col min="6923" max="6923" width="10" customWidth="1"/>
    <col min="6924" max="6924" width="9.5703125" bestFit="1" customWidth="1"/>
    <col min="7166" max="7166" width="10.140625" customWidth="1"/>
    <col min="7167" max="7167" width="8.5703125" customWidth="1"/>
    <col min="7168" max="7168" width="14.140625" customWidth="1"/>
    <col min="7169" max="7169" width="13.140625" customWidth="1"/>
    <col min="7170" max="7170" width="8.140625" customWidth="1"/>
    <col min="7171" max="7171" width="16.28515625" customWidth="1"/>
    <col min="7172" max="7172" width="12.7109375" customWidth="1"/>
    <col min="7173" max="7173" width="13.85546875" customWidth="1"/>
    <col min="7174" max="7174" width="15.140625" customWidth="1"/>
    <col min="7175" max="7175" width="9.28515625" customWidth="1"/>
    <col min="7176" max="7176" width="10.42578125" customWidth="1"/>
    <col min="7177" max="7177" width="8.85546875" customWidth="1"/>
    <col min="7178" max="7178" width="9.5703125" customWidth="1"/>
    <col min="7179" max="7179" width="10" customWidth="1"/>
    <col min="7180" max="7180" width="9.5703125" bestFit="1" customWidth="1"/>
    <col min="7422" max="7422" width="10.140625" customWidth="1"/>
    <col min="7423" max="7423" width="8.5703125" customWidth="1"/>
    <col min="7424" max="7424" width="14.140625" customWidth="1"/>
    <col min="7425" max="7425" width="13.140625" customWidth="1"/>
    <col min="7426" max="7426" width="8.140625" customWidth="1"/>
    <col min="7427" max="7427" width="16.28515625" customWidth="1"/>
    <col min="7428" max="7428" width="12.7109375" customWidth="1"/>
    <col min="7429" max="7429" width="13.85546875" customWidth="1"/>
    <col min="7430" max="7430" width="15.140625" customWidth="1"/>
    <col min="7431" max="7431" width="9.28515625" customWidth="1"/>
    <col min="7432" max="7432" width="10.42578125" customWidth="1"/>
    <col min="7433" max="7433" width="8.85546875" customWidth="1"/>
    <col min="7434" max="7434" width="9.5703125" customWidth="1"/>
    <col min="7435" max="7435" width="10" customWidth="1"/>
    <col min="7436" max="7436" width="9.5703125" bestFit="1" customWidth="1"/>
    <col min="7678" max="7678" width="10.140625" customWidth="1"/>
    <col min="7679" max="7679" width="8.5703125" customWidth="1"/>
    <col min="7680" max="7680" width="14.140625" customWidth="1"/>
    <col min="7681" max="7681" width="13.140625" customWidth="1"/>
    <col min="7682" max="7682" width="8.140625" customWidth="1"/>
    <col min="7683" max="7683" width="16.28515625" customWidth="1"/>
    <col min="7684" max="7684" width="12.7109375" customWidth="1"/>
    <col min="7685" max="7685" width="13.85546875" customWidth="1"/>
    <col min="7686" max="7686" width="15.140625" customWidth="1"/>
    <col min="7687" max="7687" width="9.28515625" customWidth="1"/>
    <col min="7688" max="7688" width="10.42578125" customWidth="1"/>
    <col min="7689" max="7689" width="8.85546875" customWidth="1"/>
    <col min="7690" max="7690" width="9.5703125" customWidth="1"/>
    <col min="7691" max="7691" width="10" customWidth="1"/>
    <col min="7692" max="7692" width="9.5703125" bestFit="1" customWidth="1"/>
    <col min="7934" max="7934" width="10.140625" customWidth="1"/>
    <col min="7935" max="7935" width="8.5703125" customWidth="1"/>
    <col min="7936" max="7936" width="14.140625" customWidth="1"/>
    <col min="7937" max="7937" width="13.140625" customWidth="1"/>
    <col min="7938" max="7938" width="8.140625" customWidth="1"/>
    <col min="7939" max="7939" width="16.28515625" customWidth="1"/>
    <col min="7940" max="7940" width="12.7109375" customWidth="1"/>
    <col min="7941" max="7941" width="13.85546875" customWidth="1"/>
    <col min="7942" max="7942" width="15.140625" customWidth="1"/>
    <col min="7943" max="7943" width="9.28515625" customWidth="1"/>
    <col min="7944" max="7944" width="10.42578125" customWidth="1"/>
    <col min="7945" max="7945" width="8.85546875" customWidth="1"/>
    <col min="7946" max="7946" width="9.5703125" customWidth="1"/>
    <col min="7947" max="7947" width="10" customWidth="1"/>
    <col min="7948" max="7948" width="9.5703125" bestFit="1" customWidth="1"/>
    <col min="8190" max="8190" width="10.140625" customWidth="1"/>
    <col min="8191" max="8191" width="8.5703125" customWidth="1"/>
    <col min="8192" max="8192" width="14.140625" customWidth="1"/>
    <col min="8193" max="8193" width="13.140625" customWidth="1"/>
    <col min="8194" max="8194" width="8.140625" customWidth="1"/>
    <col min="8195" max="8195" width="16.28515625" customWidth="1"/>
    <col min="8196" max="8196" width="12.7109375" customWidth="1"/>
    <col min="8197" max="8197" width="13.85546875" customWidth="1"/>
    <col min="8198" max="8198" width="15.140625" customWidth="1"/>
    <col min="8199" max="8199" width="9.28515625" customWidth="1"/>
    <col min="8200" max="8200" width="10.42578125" customWidth="1"/>
    <col min="8201" max="8201" width="8.85546875" customWidth="1"/>
    <col min="8202" max="8202" width="9.5703125" customWidth="1"/>
    <col min="8203" max="8203" width="10" customWidth="1"/>
    <col min="8204" max="8204" width="9.5703125" bestFit="1" customWidth="1"/>
    <col min="8446" max="8446" width="10.140625" customWidth="1"/>
    <col min="8447" max="8447" width="8.5703125" customWidth="1"/>
    <col min="8448" max="8448" width="14.140625" customWidth="1"/>
    <col min="8449" max="8449" width="13.140625" customWidth="1"/>
    <col min="8450" max="8450" width="8.140625" customWidth="1"/>
    <col min="8451" max="8451" width="16.28515625" customWidth="1"/>
    <col min="8452" max="8452" width="12.7109375" customWidth="1"/>
    <col min="8453" max="8453" width="13.85546875" customWidth="1"/>
    <col min="8454" max="8454" width="15.140625" customWidth="1"/>
    <col min="8455" max="8455" width="9.28515625" customWidth="1"/>
    <col min="8456" max="8456" width="10.42578125" customWidth="1"/>
    <col min="8457" max="8457" width="8.85546875" customWidth="1"/>
    <col min="8458" max="8458" width="9.5703125" customWidth="1"/>
    <col min="8459" max="8459" width="10" customWidth="1"/>
    <col min="8460" max="8460" width="9.5703125" bestFit="1" customWidth="1"/>
    <col min="8702" max="8702" width="10.140625" customWidth="1"/>
    <col min="8703" max="8703" width="8.5703125" customWidth="1"/>
    <col min="8704" max="8704" width="14.140625" customWidth="1"/>
    <col min="8705" max="8705" width="13.140625" customWidth="1"/>
    <col min="8706" max="8706" width="8.140625" customWidth="1"/>
    <col min="8707" max="8707" width="16.28515625" customWidth="1"/>
    <col min="8708" max="8708" width="12.7109375" customWidth="1"/>
    <col min="8709" max="8709" width="13.85546875" customWidth="1"/>
    <col min="8710" max="8710" width="15.140625" customWidth="1"/>
    <col min="8711" max="8711" width="9.28515625" customWidth="1"/>
    <col min="8712" max="8712" width="10.42578125" customWidth="1"/>
    <col min="8713" max="8713" width="8.85546875" customWidth="1"/>
    <col min="8714" max="8714" width="9.5703125" customWidth="1"/>
    <col min="8715" max="8715" width="10" customWidth="1"/>
    <col min="8716" max="8716" width="9.5703125" bestFit="1" customWidth="1"/>
    <col min="8958" max="8958" width="10.140625" customWidth="1"/>
    <col min="8959" max="8959" width="8.5703125" customWidth="1"/>
    <col min="8960" max="8960" width="14.140625" customWidth="1"/>
    <col min="8961" max="8961" width="13.140625" customWidth="1"/>
    <col min="8962" max="8962" width="8.140625" customWidth="1"/>
    <col min="8963" max="8963" width="16.28515625" customWidth="1"/>
    <col min="8964" max="8964" width="12.7109375" customWidth="1"/>
    <col min="8965" max="8965" width="13.85546875" customWidth="1"/>
    <col min="8966" max="8966" width="15.140625" customWidth="1"/>
    <col min="8967" max="8967" width="9.28515625" customWidth="1"/>
    <col min="8968" max="8968" width="10.42578125" customWidth="1"/>
    <col min="8969" max="8969" width="8.85546875" customWidth="1"/>
    <col min="8970" max="8970" width="9.5703125" customWidth="1"/>
    <col min="8971" max="8971" width="10" customWidth="1"/>
    <col min="8972" max="8972" width="9.5703125" bestFit="1" customWidth="1"/>
    <col min="9214" max="9214" width="10.140625" customWidth="1"/>
    <col min="9215" max="9215" width="8.5703125" customWidth="1"/>
    <col min="9216" max="9216" width="14.140625" customWidth="1"/>
    <col min="9217" max="9217" width="13.140625" customWidth="1"/>
    <col min="9218" max="9218" width="8.140625" customWidth="1"/>
    <col min="9219" max="9219" width="16.28515625" customWidth="1"/>
    <col min="9220" max="9220" width="12.7109375" customWidth="1"/>
    <col min="9221" max="9221" width="13.85546875" customWidth="1"/>
    <col min="9222" max="9222" width="15.140625" customWidth="1"/>
    <col min="9223" max="9223" width="9.28515625" customWidth="1"/>
    <col min="9224" max="9224" width="10.42578125" customWidth="1"/>
    <col min="9225" max="9225" width="8.85546875" customWidth="1"/>
    <col min="9226" max="9226" width="9.5703125" customWidth="1"/>
    <col min="9227" max="9227" width="10" customWidth="1"/>
    <col min="9228" max="9228" width="9.5703125" bestFit="1" customWidth="1"/>
    <col min="9470" max="9470" width="10.140625" customWidth="1"/>
    <col min="9471" max="9471" width="8.5703125" customWidth="1"/>
    <col min="9472" max="9472" width="14.140625" customWidth="1"/>
    <col min="9473" max="9473" width="13.140625" customWidth="1"/>
    <col min="9474" max="9474" width="8.140625" customWidth="1"/>
    <col min="9475" max="9475" width="16.28515625" customWidth="1"/>
    <col min="9476" max="9476" width="12.7109375" customWidth="1"/>
    <col min="9477" max="9477" width="13.85546875" customWidth="1"/>
    <col min="9478" max="9478" width="15.140625" customWidth="1"/>
    <col min="9479" max="9479" width="9.28515625" customWidth="1"/>
    <col min="9480" max="9480" width="10.42578125" customWidth="1"/>
    <col min="9481" max="9481" width="8.85546875" customWidth="1"/>
    <col min="9482" max="9482" width="9.5703125" customWidth="1"/>
    <col min="9483" max="9483" width="10" customWidth="1"/>
    <col min="9484" max="9484" width="9.5703125" bestFit="1" customWidth="1"/>
    <col min="9726" max="9726" width="10.140625" customWidth="1"/>
    <col min="9727" max="9727" width="8.5703125" customWidth="1"/>
    <col min="9728" max="9728" width="14.140625" customWidth="1"/>
    <col min="9729" max="9729" width="13.140625" customWidth="1"/>
    <col min="9730" max="9730" width="8.140625" customWidth="1"/>
    <col min="9731" max="9731" width="16.28515625" customWidth="1"/>
    <col min="9732" max="9732" width="12.7109375" customWidth="1"/>
    <col min="9733" max="9733" width="13.85546875" customWidth="1"/>
    <col min="9734" max="9734" width="15.140625" customWidth="1"/>
    <col min="9735" max="9735" width="9.28515625" customWidth="1"/>
    <col min="9736" max="9736" width="10.42578125" customWidth="1"/>
    <col min="9737" max="9737" width="8.85546875" customWidth="1"/>
    <col min="9738" max="9738" width="9.5703125" customWidth="1"/>
    <col min="9739" max="9739" width="10" customWidth="1"/>
    <col min="9740" max="9740" width="9.5703125" bestFit="1" customWidth="1"/>
    <col min="9982" max="9982" width="10.140625" customWidth="1"/>
    <col min="9983" max="9983" width="8.5703125" customWidth="1"/>
    <col min="9984" max="9984" width="14.140625" customWidth="1"/>
    <col min="9985" max="9985" width="13.140625" customWidth="1"/>
    <col min="9986" max="9986" width="8.140625" customWidth="1"/>
    <col min="9987" max="9987" width="16.28515625" customWidth="1"/>
    <col min="9988" max="9988" width="12.7109375" customWidth="1"/>
    <col min="9989" max="9989" width="13.85546875" customWidth="1"/>
    <col min="9990" max="9990" width="15.140625" customWidth="1"/>
    <col min="9991" max="9991" width="9.28515625" customWidth="1"/>
    <col min="9992" max="9992" width="10.42578125" customWidth="1"/>
    <col min="9993" max="9993" width="8.85546875" customWidth="1"/>
    <col min="9994" max="9994" width="9.5703125" customWidth="1"/>
    <col min="9995" max="9995" width="10" customWidth="1"/>
    <col min="9996" max="9996" width="9.5703125" bestFit="1" customWidth="1"/>
    <col min="10238" max="10238" width="10.140625" customWidth="1"/>
    <col min="10239" max="10239" width="8.5703125" customWidth="1"/>
    <col min="10240" max="10240" width="14.140625" customWidth="1"/>
    <col min="10241" max="10241" width="13.140625" customWidth="1"/>
    <col min="10242" max="10242" width="8.140625" customWidth="1"/>
    <col min="10243" max="10243" width="16.28515625" customWidth="1"/>
    <col min="10244" max="10244" width="12.7109375" customWidth="1"/>
    <col min="10245" max="10245" width="13.85546875" customWidth="1"/>
    <col min="10246" max="10246" width="15.140625" customWidth="1"/>
    <col min="10247" max="10247" width="9.28515625" customWidth="1"/>
    <col min="10248" max="10248" width="10.42578125" customWidth="1"/>
    <col min="10249" max="10249" width="8.85546875" customWidth="1"/>
    <col min="10250" max="10250" width="9.5703125" customWidth="1"/>
    <col min="10251" max="10251" width="10" customWidth="1"/>
    <col min="10252" max="10252" width="9.5703125" bestFit="1" customWidth="1"/>
    <col min="10494" max="10494" width="10.140625" customWidth="1"/>
    <col min="10495" max="10495" width="8.5703125" customWidth="1"/>
    <col min="10496" max="10496" width="14.140625" customWidth="1"/>
    <col min="10497" max="10497" width="13.140625" customWidth="1"/>
    <col min="10498" max="10498" width="8.140625" customWidth="1"/>
    <col min="10499" max="10499" width="16.28515625" customWidth="1"/>
    <col min="10500" max="10500" width="12.7109375" customWidth="1"/>
    <col min="10501" max="10501" width="13.85546875" customWidth="1"/>
    <col min="10502" max="10502" width="15.140625" customWidth="1"/>
    <col min="10503" max="10503" width="9.28515625" customWidth="1"/>
    <col min="10504" max="10504" width="10.42578125" customWidth="1"/>
    <col min="10505" max="10505" width="8.85546875" customWidth="1"/>
    <col min="10506" max="10506" width="9.5703125" customWidth="1"/>
    <col min="10507" max="10507" width="10" customWidth="1"/>
    <col min="10508" max="10508" width="9.5703125" bestFit="1" customWidth="1"/>
    <col min="10750" max="10750" width="10.140625" customWidth="1"/>
    <col min="10751" max="10751" width="8.5703125" customWidth="1"/>
    <col min="10752" max="10752" width="14.140625" customWidth="1"/>
    <col min="10753" max="10753" width="13.140625" customWidth="1"/>
    <col min="10754" max="10754" width="8.140625" customWidth="1"/>
    <col min="10755" max="10755" width="16.28515625" customWidth="1"/>
    <col min="10756" max="10756" width="12.7109375" customWidth="1"/>
    <col min="10757" max="10757" width="13.85546875" customWidth="1"/>
    <col min="10758" max="10758" width="15.140625" customWidth="1"/>
    <col min="10759" max="10759" width="9.28515625" customWidth="1"/>
    <col min="10760" max="10760" width="10.42578125" customWidth="1"/>
    <col min="10761" max="10761" width="8.85546875" customWidth="1"/>
    <col min="10762" max="10762" width="9.5703125" customWidth="1"/>
    <col min="10763" max="10763" width="10" customWidth="1"/>
    <col min="10764" max="10764" width="9.5703125" bestFit="1" customWidth="1"/>
    <col min="11006" max="11006" width="10.140625" customWidth="1"/>
    <col min="11007" max="11007" width="8.5703125" customWidth="1"/>
    <col min="11008" max="11008" width="14.140625" customWidth="1"/>
    <col min="11009" max="11009" width="13.140625" customWidth="1"/>
    <col min="11010" max="11010" width="8.140625" customWidth="1"/>
    <col min="11011" max="11011" width="16.28515625" customWidth="1"/>
    <col min="11012" max="11012" width="12.7109375" customWidth="1"/>
    <col min="11013" max="11013" width="13.85546875" customWidth="1"/>
    <col min="11014" max="11014" width="15.140625" customWidth="1"/>
    <col min="11015" max="11015" width="9.28515625" customWidth="1"/>
    <col min="11016" max="11016" width="10.42578125" customWidth="1"/>
    <col min="11017" max="11017" width="8.85546875" customWidth="1"/>
    <col min="11018" max="11018" width="9.5703125" customWidth="1"/>
    <col min="11019" max="11019" width="10" customWidth="1"/>
    <col min="11020" max="11020" width="9.5703125" bestFit="1" customWidth="1"/>
    <col min="11262" max="11262" width="10.140625" customWidth="1"/>
    <col min="11263" max="11263" width="8.5703125" customWidth="1"/>
    <col min="11264" max="11264" width="14.140625" customWidth="1"/>
    <col min="11265" max="11265" width="13.140625" customWidth="1"/>
    <col min="11266" max="11266" width="8.140625" customWidth="1"/>
    <col min="11267" max="11267" width="16.28515625" customWidth="1"/>
    <col min="11268" max="11268" width="12.7109375" customWidth="1"/>
    <col min="11269" max="11269" width="13.85546875" customWidth="1"/>
    <col min="11270" max="11270" width="15.140625" customWidth="1"/>
    <col min="11271" max="11271" width="9.28515625" customWidth="1"/>
    <col min="11272" max="11272" width="10.42578125" customWidth="1"/>
    <col min="11273" max="11273" width="8.85546875" customWidth="1"/>
    <col min="11274" max="11274" width="9.5703125" customWidth="1"/>
    <col min="11275" max="11275" width="10" customWidth="1"/>
    <col min="11276" max="11276" width="9.5703125" bestFit="1" customWidth="1"/>
    <col min="11518" max="11518" width="10.140625" customWidth="1"/>
    <col min="11519" max="11519" width="8.5703125" customWidth="1"/>
    <col min="11520" max="11520" width="14.140625" customWidth="1"/>
    <col min="11521" max="11521" width="13.140625" customWidth="1"/>
    <col min="11522" max="11522" width="8.140625" customWidth="1"/>
    <col min="11523" max="11523" width="16.28515625" customWidth="1"/>
    <col min="11524" max="11524" width="12.7109375" customWidth="1"/>
    <col min="11525" max="11525" width="13.85546875" customWidth="1"/>
    <col min="11526" max="11526" width="15.140625" customWidth="1"/>
    <col min="11527" max="11527" width="9.28515625" customWidth="1"/>
    <col min="11528" max="11528" width="10.42578125" customWidth="1"/>
    <col min="11529" max="11529" width="8.85546875" customWidth="1"/>
    <col min="11530" max="11530" width="9.5703125" customWidth="1"/>
    <col min="11531" max="11531" width="10" customWidth="1"/>
    <col min="11532" max="11532" width="9.5703125" bestFit="1" customWidth="1"/>
    <col min="11774" max="11774" width="10.140625" customWidth="1"/>
    <col min="11775" max="11775" width="8.5703125" customWidth="1"/>
    <col min="11776" max="11776" width="14.140625" customWidth="1"/>
    <col min="11777" max="11777" width="13.140625" customWidth="1"/>
    <col min="11778" max="11778" width="8.140625" customWidth="1"/>
    <col min="11779" max="11779" width="16.28515625" customWidth="1"/>
    <col min="11780" max="11780" width="12.7109375" customWidth="1"/>
    <col min="11781" max="11781" width="13.85546875" customWidth="1"/>
    <col min="11782" max="11782" width="15.140625" customWidth="1"/>
    <col min="11783" max="11783" width="9.28515625" customWidth="1"/>
    <col min="11784" max="11784" width="10.42578125" customWidth="1"/>
    <col min="11785" max="11785" width="8.85546875" customWidth="1"/>
    <col min="11786" max="11786" width="9.5703125" customWidth="1"/>
    <col min="11787" max="11787" width="10" customWidth="1"/>
    <col min="11788" max="11788" width="9.5703125" bestFit="1" customWidth="1"/>
    <col min="12030" max="12030" width="10.140625" customWidth="1"/>
    <col min="12031" max="12031" width="8.5703125" customWidth="1"/>
    <col min="12032" max="12032" width="14.140625" customWidth="1"/>
    <col min="12033" max="12033" width="13.140625" customWidth="1"/>
    <col min="12034" max="12034" width="8.140625" customWidth="1"/>
    <col min="12035" max="12035" width="16.28515625" customWidth="1"/>
    <col min="12036" max="12036" width="12.7109375" customWidth="1"/>
    <col min="12037" max="12037" width="13.85546875" customWidth="1"/>
    <col min="12038" max="12038" width="15.140625" customWidth="1"/>
    <col min="12039" max="12039" width="9.28515625" customWidth="1"/>
    <col min="12040" max="12040" width="10.42578125" customWidth="1"/>
    <col min="12041" max="12041" width="8.85546875" customWidth="1"/>
    <col min="12042" max="12042" width="9.5703125" customWidth="1"/>
    <col min="12043" max="12043" width="10" customWidth="1"/>
    <col min="12044" max="12044" width="9.5703125" bestFit="1" customWidth="1"/>
    <col min="12286" max="12286" width="10.140625" customWidth="1"/>
    <col min="12287" max="12287" width="8.5703125" customWidth="1"/>
    <col min="12288" max="12288" width="14.140625" customWidth="1"/>
    <col min="12289" max="12289" width="13.140625" customWidth="1"/>
    <col min="12290" max="12290" width="8.140625" customWidth="1"/>
    <col min="12291" max="12291" width="16.28515625" customWidth="1"/>
    <col min="12292" max="12292" width="12.7109375" customWidth="1"/>
    <col min="12293" max="12293" width="13.85546875" customWidth="1"/>
    <col min="12294" max="12294" width="15.140625" customWidth="1"/>
    <col min="12295" max="12295" width="9.28515625" customWidth="1"/>
    <col min="12296" max="12296" width="10.42578125" customWidth="1"/>
    <col min="12297" max="12297" width="8.85546875" customWidth="1"/>
    <col min="12298" max="12298" width="9.5703125" customWidth="1"/>
    <col min="12299" max="12299" width="10" customWidth="1"/>
    <col min="12300" max="12300" width="9.5703125" bestFit="1" customWidth="1"/>
    <col min="12542" max="12542" width="10.140625" customWidth="1"/>
    <col min="12543" max="12543" width="8.5703125" customWidth="1"/>
    <col min="12544" max="12544" width="14.140625" customWidth="1"/>
    <col min="12545" max="12545" width="13.140625" customWidth="1"/>
    <col min="12546" max="12546" width="8.140625" customWidth="1"/>
    <col min="12547" max="12547" width="16.28515625" customWidth="1"/>
    <col min="12548" max="12548" width="12.7109375" customWidth="1"/>
    <col min="12549" max="12549" width="13.85546875" customWidth="1"/>
    <col min="12550" max="12550" width="15.140625" customWidth="1"/>
    <col min="12551" max="12551" width="9.28515625" customWidth="1"/>
    <col min="12552" max="12552" width="10.42578125" customWidth="1"/>
    <col min="12553" max="12553" width="8.85546875" customWidth="1"/>
    <col min="12554" max="12554" width="9.5703125" customWidth="1"/>
    <col min="12555" max="12555" width="10" customWidth="1"/>
    <col min="12556" max="12556" width="9.5703125" bestFit="1" customWidth="1"/>
    <col min="12798" max="12798" width="10.140625" customWidth="1"/>
    <col min="12799" max="12799" width="8.5703125" customWidth="1"/>
    <col min="12800" max="12800" width="14.140625" customWidth="1"/>
    <col min="12801" max="12801" width="13.140625" customWidth="1"/>
    <col min="12802" max="12802" width="8.140625" customWidth="1"/>
    <col min="12803" max="12803" width="16.28515625" customWidth="1"/>
    <col min="12804" max="12804" width="12.7109375" customWidth="1"/>
    <col min="12805" max="12805" width="13.85546875" customWidth="1"/>
    <col min="12806" max="12806" width="15.140625" customWidth="1"/>
    <col min="12807" max="12807" width="9.28515625" customWidth="1"/>
    <col min="12808" max="12808" width="10.42578125" customWidth="1"/>
    <col min="12809" max="12809" width="8.85546875" customWidth="1"/>
    <col min="12810" max="12810" width="9.5703125" customWidth="1"/>
    <col min="12811" max="12811" width="10" customWidth="1"/>
    <col min="12812" max="12812" width="9.5703125" bestFit="1" customWidth="1"/>
    <col min="13054" max="13054" width="10.140625" customWidth="1"/>
    <col min="13055" max="13055" width="8.5703125" customWidth="1"/>
    <col min="13056" max="13056" width="14.140625" customWidth="1"/>
    <col min="13057" max="13057" width="13.140625" customWidth="1"/>
    <col min="13058" max="13058" width="8.140625" customWidth="1"/>
    <col min="13059" max="13059" width="16.28515625" customWidth="1"/>
    <col min="13060" max="13060" width="12.7109375" customWidth="1"/>
    <col min="13061" max="13061" width="13.85546875" customWidth="1"/>
    <col min="13062" max="13062" width="15.140625" customWidth="1"/>
    <col min="13063" max="13063" width="9.28515625" customWidth="1"/>
    <col min="13064" max="13064" width="10.42578125" customWidth="1"/>
    <col min="13065" max="13065" width="8.85546875" customWidth="1"/>
    <col min="13066" max="13066" width="9.5703125" customWidth="1"/>
    <col min="13067" max="13067" width="10" customWidth="1"/>
    <col min="13068" max="13068" width="9.5703125" bestFit="1" customWidth="1"/>
    <col min="13310" max="13310" width="10.140625" customWidth="1"/>
    <col min="13311" max="13311" width="8.5703125" customWidth="1"/>
    <col min="13312" max="13312" width="14.140625" customWidth="1"/>
    <col min="13313" max="13313" width="13.140625" customWidth="1"/>
    <col min="13314" max="13314" width="8.140625" customWidth="1"/>
    <col min="13315" max="13315" width="16.28515625" customWidth="1"/>
    <col min="13316" max="13316" width="12.7109375" customWidth="1"/>
    <col min="13317" max="13317" width="13.85546875" customWidth="1"/>
    <col min="13318" max="13318" width="15.140625" customWidth="1"/>
    <col min="13319" max="13319" width="9.28515625" customWidth="1"/>
    <col min="13320" max="13320" width="10.42578125" customWidth="1"/>
    <col min="13321" max="13321" width="8.85546875" customWidth="1"/>
    <col min="13322" max="13322" width="9.5703125" customWidth="1"/>
    <col min="13323" max="13323" width="10" customWidth="1"/>
    <col min="13324" max="13324" width="9.5703125" bestFit="1" customWidth="1"/>
    <col min="13566" max="13566" width="10.140625" customWidth="1"/>
    <col min="13567" max="13567" width="8.5703125" customWidth="1"/>
    <col min="13568" max="13568" width="14.140625" customWidth="1"/>
    <col min="13569" max="13569" width="13.140625" customWidth="1"/>
    <col min="13570" max="13570" width="8.140625" customWidth="1"/>
    <col min="13571" max="13571" width="16.28515625" customWidth="1"/>
    <col min="13572" max="13572" width="12.7109375" customWidth="1"/>
    <col min="13573" max="13573" width="13.85546875" customWidth="1"/>
    <col min="13574" max="13574" width="15.140625" customWidth="1"/>
    <col min="13575" max="13575" width="9.28515625" customWidth="1"/>
    <col min="13576" max="13576" width="10.42578125" customWidth="1"/>
    <col min="13577" max="13577" width="8.85546875" customWidth="1"/>
    <col min="13578" max="13578" width="9.5703125" customWidth="1"/>
    <col min="13579" max="13579" width="10" customWidth="1"/>
    <col min="13580" max="13580" width="9.5703125" bestFit="1" customWidth="1"/>
    <col min="13822" max="13822" width="10.140625" customWidth="1"/>
    <col min="13823" max="13823" width="8.5703125" customWidth="1"/>
    <col min="13824" max="13824" width="14.140625" customWidth="1"/>
    <col min="13825" max="13825" width="13.140625" customWidth="1"/>
    <col min="13826" max="13826" width="8.140625" customWidth="1"/>
    <col min="13827" max="13827" width="16.28515625" customWidth="1"/>
    <col min="13828" max="13828" width="12.7109375" customWidth="1"/>
    <col min="13829" max="13829" width="13.85546875" customWidth="1"/>
    <col min="13830" max="13830" width="15.140625" customWidth="1"/>
    <col min="13831" max="13831" width="9.28515625" customWidth="1"/>
    <col min="13832" max="13832" width="10.42578125" customWidth="1"/>
    <col min="13833" max="13833" width="8.85546875" customWidth="1"/>
    <col min="13834" max="13834" width="9.5703125" customWidth="1"/>
    <col min="13835" max="13835" width="10" customWidth="1"/>
    <col min="13836" max="13836" width="9.5703125" bestFit="1" customWidth="1"/>
    <col min="14078" max="14078" width="10.140625" customWidth="1"/>
    <col min="14079" max="14079" width="8.5703125" customWidth="1"/>
    <col min="14080" max="14080" width="14.140625" customWidth="1"/>
    <col min="14081" max="14081" width="13.140625" customWidth="1"/>
    <col min="14082" max="14082" width="8.140625" customWidth="1"/>
    <col min="14083" max="14083" width="16.28515625" customWidth="1"/>
    <col min="14084" max="14084" width="12.7109375" customWidth="1"/>
    <col min="14085" max="14085" width="13.85546875" customWidth="1"/>
    <col min="14086" max="14086" width="15.140625" customWidth="1"/>
    <col min="14087" max="14087" width="9.28515625" customWidth="1"/>
    <col min="14088" max="14088" width="10.42578125" customWidth="1"/>
    <col min="14089" max="14089" width="8.85546875" customWidth="1"/>
    <col min="14090" max="14090" width="9.5703125" customWidth="1"/>
    <col min="14091" max="14091" width="10" customWidth="1"/>
    <col min="14092" max="14092" width="9.5703125" bestFit="1" customWidth="1"/>
    <col min="14334" max="14334" width="10.140625" customWidth="1"/>
    <col min="14335" max="14335" width="8.5703125" customWidth="1"/>
    <col min="14336" max="14336" width="14.140625" customWidth="1"/>
    <col min="14337" max="14337" width="13.140625" customWidth="1"/>
    <col min="14338" max="14338" width="8.140625" customWidth="1"/>
    <col min="14339" max="14339" width="16.28515625" customWidth="1"/>
    <col min="14340" max="14340" width="12.7109375" customWidth="1"/>
    <col min="14341" max="14341" width="13.85546875" customWidth="1"/>
    <col min="14342" max="14342" width="15.140625" customWidth="1"/>
    <col min="14343" max="14343" width="9.28515625" customWidth="1"/>
    <col min="14344" max="14344" width="10.42578125" customWidth="1"/>
    <col min="14345" max="14345" width="8.85546875" customWidth="1"/>
    <col min="14346" max="14346" width="9.5703125" customWidth="1"/>
    <col min="14347" max="14347" width="10" customWidth="1"/>
    <col min="14348" max="14348" width="9.5703125" bestFit="1" customWidth="1"/>
    <col min="14590" max="14590" width="10.140625" customWidth="1"/>
    <col min="14591" max="14591" width="8.5703125" customWidth="1"/>
    <col min="14592" max="14592" width="14.140625" customWidth="1"/>
    <col min="14593" max="14593" width="13.140625" customWidth="1"/>
    <col min="14594" max="14594" width="8.140625" customWidth="1"/>
    <col min="14595" max="14595" width="16.28515625" customWidth="1"/>
    <col min="14596" max="14596" width="12.7109375" customWidth="1"/>
    <col min="14597" max="14597" width="13.85546875" customWidth="1"/>
    <col min="14598" max="14598" width="15.140625" customWidth="1"/>
    <col min="14599" max="14599" width="9.28515625" customWidth="1"/>
    <col min="14600" max="14600" width="10.42578125" customWidth="1"/>
    <col min="14601" max="14601" width="8.85546875" customWidth="1"/>
    <col min="14602" max="14602" width="9.5703125" customWidth="1"/>
    <col min="14603" max="14603" width="10" customWidth="1"/>
    <col min="14604" max="14604" width="9.5703125" bestFit="1" customWidth="1"/>
    <col min="14846" max="14846" width="10.140625" customWidth="1"/>
    <col min="14847" max="14847" width="8.5703125" customWidth="1"/>
    <col min="14848" max="14848" width="14.140625" customWidth="1"/>
    <col min="14849" max="14849" width="13.140625" customWidth="1"/>
    <col min="14850" max="14850" width="8.140625" customWidth="1"/>
    <col min="14851" max="14851" width="16.28515625" customWidth="1"/>
    <col min="14852" max="14852" width="12.7109375" customWidth="1"/>
    <col min="14853" max="14853" width="13.85546875" customWidth="1"/>
    <col min="14854" max="14854" width="15.140625" customWidth="1"/>
    <col min="14855" max="14855" width="9.28515625" customWidth="1"/>
    <col min="14856" max="14856" width="10.42578125" customWidth="1"/>
    <col min="14857" max="14857" width="8.85546875" customWidth="1"/>
    <col min="14858" max="14858" width="9.5703125" customWidth="1"/>
    <col min="14859" max="14859" width="10" customWidth="1"/>
    <col min="14860" max="14860" width="9.5703125" bestFit="1" customWidth="1"/>
    <col min="15102" max="15102" width="10.140625" customWidth="1"/>
    <col min="15103" max="15103" width="8.5703125" customWidth="1"/>
    <col min="15104" max="15104" width="14.140625" customWidth="1"/>
    <col min="15105" max="15105" width="13.140625" customWidth="1"/>
    <col min="15106" max="15106" width="8.140625" customWidth="1"/>
    <col min="15107" max="15107" width="16.28515625" customWidth="1"/>
    <col min="15108" max="15108" width="12.7109375" customWidth="1"/>
    <col min="15109" max="15109" width="13.85546875" customWidth="1"/>
    <col min="15110" max="15110" width="15.140625" customWidth="1"/>
    <col min="15111" max="15111" width="9.28515625" customWidth="1"/>
    <col min="15112" max="15112" width="10.42578125" customWidth="1"/>
    <col min="15113" max="15113" width="8.85546875" customWidth="1"/>
    <col min="15114" max="15114" width="9.5703125" customWidth="1"/>
    <col min="15115" max="15115" width="10" customWidth="1"/>
    <col min="15116" max="15116" width="9.5703125" bestFit="1" customWidth="1"/>
    <col min="15358" max="15358" width="10.140625" customWidth="1"/>
    <col min="15359" max="15359" width="8.5703125" customWidth="1"/>
    <col min="15360" max="15360" width="14.140625" customWidth="1"/>
    <col min="15361" max="15361" width="13.140625" customWidth="1"/>
    <col min="15362" max="15362" width="8.140625" customWidth="1"/>
    <col min="15363" max="15363" width="16.28515625" customWidth="1"/>
    <col min="15364" max="15364" width="12.7109375" customWidth="1"/>
    <col min="15365" max="15365" width="13.85546875" customWidth="1"/>
    <col min="15366" max="15366" width="15.140625" customWidth="1"/>
    <col min="15367" max="15367" width="9.28515625" customWidth="1"/>
    <col min="15368" max="15368" width="10.42578125" customWidth="1"/>
    <col min="15369" max="15369" width="8.85546875" customWidth="1"/>
    <col min="15370" max="15370" width="9.5703125" customWidth="1"/>
    <col min="15371" max="15371" width="10" customWidth="1"/>
    <col min="15372" max="15372" width="9.5703125" bestFit="1" customWidth="1"/>
    <col min="15614" max="15614" width="10.140625" customWidth="1"/>
    <col min="15615" max="15615" width="8.5703125" customWidth="1"/>
    <col min="15616" max="15616" width="14.140625" customWidth="1"/>
    <col min="15617" max="15617" width="13.140625" customWidth="1"/>
    <col min="15618" max="15618" width="8.140625" customWidth="1"/>
    <col min="15619" max="15619" width="16.28515625" customWidth="1"/>
    <col min="15620" max="15620" width="12.7109375" customWidth="1"/>
    <col min="15621" max="15621" width="13.85546875" customWidth="1"/>
    <col min="15622" max="15622" width="15.140625" customWidth="1"/>
    <col min="15623" max="15623" width="9.28515625" customWidth="1"/>
    <col min="15624" max="15624" width="10.42578125" customWidth="1"/>
    <col min="15625" max="15625" width="8.85546875" customWidth="1"/>
    <col min="15626" max="15626" width="9.5703125" customWidth="1"/>
    <col min="15627" max="15627" width="10" customWidth="1"/>
    <col min="15628" max="15628" width="9.5703125" bestFit="1" customWidth="1"/>
    <col min="15870" max="15870" width="10.140625" customWidth="1"/>
    <col min="15871" max="15871" width="8.5703125" customWidth="1"/>
    <col min="15872" max="15872" width="14.140625" customWidth="1"/>
    <col min="15873" max="15873" width="13.140625" customWidth="1"/>
    <col min="15874" max="15874" width="8.140625" customWidth="1"/>
    <col min="15875" max="15875" width="16.28515625" customWidth="1"/>
    <col min="15876" max="15876" width="12.7109375" customWidth="1"/>
    <col min="15877" max="15877" width="13.85546875" customWidth="1"/>
    <col min="15878" max="15878" width="15.140625" customWidth="1"/>
    <col min="15879" max="15879" width="9.28515625" customWidth="1"/>
    <col min="15880" max="15880" width="10.42578125" customWidth="1"/>
    <col min="15881" max="15881" width="8.85546875" customWidth="1"/>
    <col min="15882" max="15882" width="9.5703125" customWidth="1"/>
    <col min="15883" max="15883" width="10" customWidth="1"/>
    <col min="15884" max="15884" width="9.5703125" bestFit="1" customWidth="1"/>
    <col min="16126" max="16126" width="10.140625" customWidth="1"/>
    <col min="16127" max="16127" width="8.5703125" customWidth="1"/>
    <col min="16128" max="16128" width="14.140625" customWidth="1"/>
    <col min="16129" max="16129" width="13.140625" customWidth="1"/>
    <col min="16130" max="16130" width="8.140625" customWidth="1"/>
    <col min="16131" max="16131" width="16.28515625" customWidth="1"/>
    <col min="16132" max="16132" width="12.7109375" customWidth="1"/>
    <col min="16133" max="16133" width="13.85546875" customWidth="1"/>
    <col min="16134" max="16134" width="15.140625" customWidth="1"/>
    <col min="16135" max="16135" width="9.28515625" customWidth="1"/>
    <col min="16136" max="16136" width="10.42578125" customWidth="1"/>
    <col min="16137" max="16137" width="8.85546875" customWidth="1"/>
    <col min="16138" max="16138" width="9.5703125" customWidth="1"/>
    <col min="16139" max="16139" width="10" customWidth="1"/>
    <col min="16140" max="16140" width="9.5703125" bestFit="1" customWidth="1"/>
  </cols>
  <sheetData>
    <row r="3" spans="2:11" x14ac:dyDescent="0.25">
      <c r="B3" t="str">
        <f>+[19]F13!B3</f>
        <v>MAHARASHTRA STATE POWER GENERATION CO. LTD.</v>
      </c>
      <c r="J3" t="s">
        <v>89</v>
      </c>
    </row>
    <row r="4" spans="2:11" x14ac:dyDescent="0.25">
      <c r="B4" t="str">
        <f>+[19]F13!B5</f>
        <v>Financial Year 2023-24</v>
      </c>
    </row>
    <row r="5" spans="2:11" x14ac:dyDescent="0.25">
      <c r="B5" t="s">
        <v>141</v>
      </c>
      <c r="D5" s="175" t="s">
        <v>140</v>
      </c>
      <c r="E5" s="175">
        <f>+[19]F12!C5</f>
        <v>45078</v>
      </c>
    </row>
    <row r="9" spans="2:11" ht="60" x14ac:dyDescent="0.25">
      <c r="B9" s="174" t="s">
        <v>88</v>
      </c>
      <c r="C9" s="171" t="s">
        <v>71</v>
      </c>
      <c r="D9" s="173" t="s">
        <v>87</v>
      </c>
      <c r="E9" s="173" t="s">
        <v>86</v>
      </c>
      <c r="F9" s="172" t="s">
        <v>85</v>
      </c>
      <c r="G9" s="172" t="s">
        <v>84</v>
      </c>
      <c r="H9" s="171" t="s">
        <v>66</v>
      </c>
      <c r="I9" s="170" t="s">
        <v>65</v>
      </c>
      <c r="J9" s="169" t="s">
        <v>139</v>
      </c>
      <c r="K9" s="169" t="s">
        <v>82</v>
      </c>
    </row>
    <row r="10" spans="2:11" ht="60" x14ac:dyDescent="0.25">
      <c r="B10" s="44">
        <v>1</v>
      </c>
      <c r="C10" s="49" t="s">
        <v>138</v>
      </c>
      <c r="D10" s="44" t="s">
        <v>11</v>
      </c>
      <c r="E10" s="44" t="s">
        <v>10</v>
      </c>
      <c r="F10" s="42">
        <v>3994</v>
      </c>
      <c r="G10" s="42">
        <v>4030.76</v>
      </c>
      <c r="H10" s="44">
        <v>151000071</v>
      </c>
      <c r="I10" s="44" t="s">
        <v>137</v>
      </c>
      <c r="J10" s="168">
        <v>3787</v>
      </c>
      <c r="K10" s="167">
        <v>3582.0009709785304</v>
      </c>
    </row>
    <row r="11" spans="2:11" x14ac:dyDescent="0.25">
      <c r="B11" s="44">
        <v>2</v>
      </c>
      <c r="C11" s="44" t="s">
        <v>21</v>
      </c>
      <c r="D11" s="44" t="s">
        <v>20</v>
      </c>
      <c r="E11" s="44" t="s">
        <v>19</v>
      </c>
      <c r="F11" s="42">
        <v>3789</v>
      </c>
      <c r="G11" s="42">
        <v>3832.76</v>
      </c>
      <c r="H11" s="44">
        <v>162002139</v>
      </c>
      <c r="I11" s="44" t="s">
        <v>137</v>
      </c>
      <c r="J11" s="168">
        <v>3895</v>
      </c>
      <c r="K11" s="167">
        <v>2532.0613951519003</v>
      </c>
    </row>
    <row r="12" spans="2:11" x14ac:dyDescent="0.25">
      <c r="B12" s="44"/>
      <c r="C12" s="44" t="s">
        <v>18</v>
      </c>
      <c r="D12" s="44" t="s">
        <v>11</v>
      </c>
      <c r="E12" s="44" t="s">
        <v>10</v>
      </c>
      <c r="F12" s="42"/>
      <c r="G12" s="114">
        <v>667.81</v>
      </c>
      <c r="H12" s="114">
        <v>162002139</v>
      </c>
      <c r="I12" s="114" t="s">
        <v>137</v>
      </c>
      <c r="J12" s="168">
        <v>3669</v>
      </c>
      <c r="K12" s="167"/>
    </row>
    <row r="13" spans="2:11" x14ac:dyDescent="0.25">
      <c r="B13" s="44">
        <v>3</v>
      </c>
      <c r="C13" s="44" t="s">
        <v>25</v>
      </c>
      <c r="D13" s="44" t="s">
        <v>11</v>
      </c>
      <c r="E13" s="44" t="s">
        <v>10</v>
      </c>
      <c r="F13" s="42">
        <v>1856</v>
      </c>
      <c r="G13" s="42">
        <v>1866.74</v>
      </c>
      <c r="H13" s="44">
        <v>151000401</v>
      </c>
      <c r="I13" s="44" t="s">
        <v>137</v>
      </c>
      <c r="J13" s="168">
        <v>4258</v>
      </c>
      <c r="K13" s="167">
        <v>3797.3427034149554</v>
      </c>
    </row>
    <row r="14" spans="2:11" x14ac:dyDescent="0.25">
      <c r="B14" s="44"/>
      <c r="C14" s="44" t="s">
        <v>16</v>
      </c>
      <c r="D14" s="44" t="s">
        <v>11</v>
      </c>
      <c r="E14" s="44" t="s">
        <v>10</v>
      </c>
      <c r="F14" s="42">
        <v>1920</v>
      </c>
      <c r="G14" s="42">
        <v>1931.08</v>
      </c>
      <c r="H14" s="44">
        <v>151000401</v>
      </c>
      <c r="I14" s="44" t="s">
        <v>137</v>
      </c>
      <c r="J14" s="168">
        <v>4478</v>
      </c>
      <c r="K14" s="167">
        <v>3588.1794927379146</v>
      </c>
    </row>
    <row r="15" spans="2:11" x14ac:dyDescent="0.25">
      <c r="B15" s="45">
        <v>4</v>
      </c>
      <c r="C15" s="44" t="s">
        <v>25</v>
      </c>
      <c r="D15" s="44" t="s">
        <v>11</v>
      </c>
      <c r="E15" s="44" t="s">
        <v>10</v>
      </c>
      <c r="F15" s="42">
        <v>1910.75</v>
      </c>
      <c r="G15" s="42">
        <v>1923.83</v>
      </c>
      <c r="H15" s="44">
        <v>161009627</v>
      </c>
      <c r="I15" s="44" t="s">
        <v>136</v>
      </c>
      <c r="J15" s="168">
        <v>3828</v>
      </c>
      <c r="K15" s="167">
        <v>3713.3215339233038</v>
      </c>
    </row>
    <row r="16" spans="2:11" x14ac:dyDescent="0.25">
      <c r="B16" s="45"/>
      <c r="C16" s="44" t="s">
        <v>16</v>
      </c>
      <c r="D16" s="44" t="s">
        <v>11</v>
      </c>
      <c r="E16" s="44" t="s">
        <v>10</v>
      </c>
      <c r="F16" s="42">
        <v>2047.25</v>
      </c>
      <c r="G16" s="42">
        <v>2061.2600000000002</v>
      </c>
      <c r="H16" s="44">
        <v>161009627</v>
      </c>
      <c r="I16" s="44" t="s">
        <v>136</v>
      </c>
      <c r="J16" s="168">
        <v>4261</v>
      </c>
      <c r="K16" s="167">
        <v>4560.7439500390319</v>
      </c>
    </row>
    <row r="17" spans="1:12" x14ac:dyDescent="0.25">
      <c r="B17" s="45">
        <v>5</v>
      </c>
      <c r="C17" s="44" t="s">
        <v>21</v>
      </c>
      <c r="D17" s="44" t="s">
        <v>20</v>
      </c>
      <c r="E17" s="44" t="s">
        <v>19</v>
      </c>
      <c r="F17" s="42">
        <v>3947</v>
      </c>
      <c r="G17" s="42">
        <v>3975.08</v>
      </c>
      <c r="H17" s="44">
        <v>162002143</v>
      </c>
      <c r="I17" s="44" t="s">
        <v>136</v>
      </c>
      <c r="J17" s="50">
        <v>4369</v>
      </c>
      <c r="K17" s="50">
        <v>2854.0004251248802</v>
      </c>
    </row>
    <row r="18" spans="1:12" ht="15.75" x14ac:dyDescent="0.25">
      <c r="A18" s="166"/>
      <c r="B18" s="45"/>
      <c r="C18" s="44" t="s">
        <v>18</v>
      </c>
      <c r="D18" s="44" t="s">
        <v>11</v>
      </c>
      <c r="E18" s="44" t="s">
        <v>10</v>
      </c>
      <c r="F18" s="42"/>
      <c r="G18" s="163">
        <v>680</v>
      </c>
      <c r="H18" s="114">
        <v>162002143</v>
      </c>
      <c r="I18" s="159" t="s">
        <v>136</v>
      </c>
      <c r="J18" s="50">
        <v>4323</v>
      </c>
      <c r="K18" s="50"/>
    </row>
    <row r="19" spans="1:12" ht="15.75" x14ac:dyDescent="0.25">
      <c r="A19" s="165"/>
      <c r="B19" s="45">
        <v>6</v>
      </c>
      <c r="C19" s="44" t="s">
        <v>25</v>
      </c>
      <c r="D19" s="44" t="s">
        <v>11</v>
      </c>
      <c r="E19" s="44" t="s">
        <v>10</v>
      </c>
      <c r="F19" s="42">
        <v>1193.1400000000001</v>
      </c>
      <c r="G19" s="42">
        <v>1200.47</v>
      </c>
      <c r="H19" s="44">
        <v>161009630</v>
      </c>
      <c r="I19" s="44" t="s">
        <v>135</v>
      </c>
      <c r="J19" s="50">
        <v>4180</v>
      </c>
      <c r="K19" s="50">
        <v>3608.8670955080684</v>
      </c>
    </row>
    <row r="20" spans="1:12" ht="15.75" x14ac:dyDescent="0.25">
      <c r="A20" s="164"/>
      <c r="B20" s="45"/>
      <c r="C20" s="44" t="s">
        <v>16</v>
      </c>
      <c r="D20" s="44" t="s">
        <v>11</v>
      </c>
      <c r="E20" s="44" t="s">
        <v>10</v>
      </c>
      <c r="F20" s="42">
        <v>2511.86</v>
      </c>
      <c r="G20" s="42">
        <v>2527.31</v>
      </c>
      <c r="H20" s="44">
        <v>161009630</v>
      </c>
      <c r="I20" s="44" t="s">
        <v>135</v>
      </c>
      <c r="J20" s="50">
        <v>4032</v>
      </c>
      <c r="K20" s="50">
        <v>4256.5457289803217</v>
      </c>
    </row>
    <row r="21" spans="1:12" ht="15.75" x14ac:dyDescent="0.25">
      <c r="A21" s="164"/>
      <c r="B21" s="45">
        <v>7</v>
      </c>
      <c r="C21" s="44" t="s">
        <v>34</v>
      </c>
      <c r="D21" s="44" t="s">
        <v>108</v>
      </c>
      <c r="E21" s="44" t="s">
        <v>32</v>
      </c>
      <c r="F21" s="42">
        <v>2626.44</v>
      </c>
      <c r="G21" s="42">
        <v>2643.39</v>
      </c>
      <c r="H21" s="44">
        <v>151000407</v>
      </c>
      <c r="I21" s="44" t="s">
        <v>134</v>
      </c>
      <c r="J21" s="50">
        <v>5365</v>
      </c>
      <c r="K21" s="50">
        <v>4440.7761909953124</v>
      </c>
    </row>
    <row r="22" spans="1:12" ht="15.75" x14ac:dyDescent="0.25">
      <c r="A22" s="161"/>
      <c r="B22" s="45"/>
      <c r="C22" s="44" t="s">
        <v>107</v>
      </c>
      <c r="D22" s="44" t="s">
        <v>11</v>
      </c>
      <c r="E22" s="44" t="s">
        <v>10</v>
      </c>
      <c r="F22" s="42">
        <v>1247.56</v>
      </c>
      <c r="G22" s="42">
        <v>1255.6099999999999</v>
      </c>
      <c r="H22" s="44">
        <v>151000407</v>
      </c>
      <c r="I22" s="44" t="s">
        <v>134</v>
      </c>
      <c r="J22" s="50">
        <v>4584</v>
      </c>
      <c r="K22" s="50">
        <v>4868.0535263792908</v>
      </c>
    </row>
    <row r="23" spans="1:12" ht="15.75" x14ac:dyDescent="0.25">
      <c r="A23" s="162"/>
      <c r="B23" s="45">
        <v>8</v>
      </c>
      <c r="C23" s="44" t="s">
        <v>21</v>
      </c>
      <c r="D23" s="44" t="s">
        <v>20</v>
      </c>
      <c r="E23" s="44" t="s">
        <v>19</v>
      </c>
      <c r="F23" s="42">
        <v>3924</v>
      </c>
      <c r="G23" s="42">
        <v>3950.28</v>
      </c>
      <c r="H23" s="44">
        <v>162002146</v>
      </c>
      <c r="I23" s="44" t="s">
        <v>134</v>
      </c>
      <c r="J23" s="50">
        <v>3579</v>
      </c>
      <c r="K23" s="50">
        <v>2284.6228645105839</v>
      </c>
    </row>
    <row r="24" spans="1:12" ht="15.75" x14ac:dyDescent="0.25">
      <c r="A24" s="162"/>
      <c r="B24" s="45"/>
      <c r="C24" s="44" t="s">
        <v>18</v>
      </c>
      <c r="D24" s="44" t="s">
        <v>11</v>
      </c>
      <c r="E24" s="44" t="s">
        <v>10</v>
      </c>
      <c r="F24" s="42"/>
      <c r="G24" s="163">
        <v>703.8</v>
      </c>
      <c r="H24" s="114">
        <v>162002146</v>
      </c>
      <c r="I24" s="159" t="s">
        <v>134</v>
      </c>
      <c r="J24" s="50">
        <v>3899</v>
      </c>
      <c r="K24" s="50"/>
    </row>
    <row r="25" spans="1:12" ht="15.75" x14ac:dyDescent="0.25">
      <c r="A25" s="162"/>
      <c r="B25" s="45">
        <v>9</v>
      </c>
      <c r="C25" s="44" t="s">
        <v>21</v>
      </c>
      <c r="D25" s="44" t="s">
        <v>20</v>
      </c>
      <c r="E25" s="44" t="s">
        <v>19</v>
      </c>
      <c r="F25" s="42">
        <v>3992</v>
      </c>
      <c r="G25" s="42">
        <v>4018.95</v>
      </c>
      <c r="H25" s="44">
        <v>162002148</v>
      </c>
      <c r="I25" s="44" t="s">
        <v>134</v>
      </c>
      <c r="J25" s="50">
        <v>3802</v>
      </c>
      <c r="K25" s="50">
        <v>3200.8749057213658</v>
      </c>
    </row>
    <row r="26" spans="1:12" ht="15.75" x14ac:dyDescent="0.25">
      <c r="A26" s="161"/>
      <c r="B26" s="45">
        <v>10</v>
      </c>
      <c r="C26" s="44" t="s">
        <v>34</v>
      </c>
      <c r="D26" s="44" t="s">
        <v>108</v>
      </c>
      <c r="E26" s="44" t="s">
        <v>32</v>
      </c>
      <c r="F26" s="42">
        <v>1984.06</v>
      </c>
      <c r="G26" s="42">
        <v>1997.57</v>
      </c>
      <c r="H26" s="44">
        <v>161009633</v>
      </c>
      <c r="I26" s="44" t="s">
        <v>133</v>
      </c>
      <c r="J26" s="50">
        <v>5403</v>
      </c>
      <c r="K26" s="50">
        <v>4687.5990848676329</v>
      </c>
    </row>
    <row r="27" spans="1:12" ht="15.75" x14ac:dyDescent="0.25">
      <c r="A27" s="161"/>
      <c r="B27" s="45"/>
      <c r="C27" s="44" t="s">
        <v>107</v>
      </c>
      <c r="D27" s="44" t="s">
        <v>11</v>
      </c>
      <c r="E27" s="44" t="s">
        <v>10</v>
      </c>
      <c r="F27" s="42">
        <v>1917.94</v>
      </c>
      <c r="G27" s="42">
        <v>1931.01</v>
      </c>
      <c r="H27" s="44">
        <v>161009633</v>
      </c>
      <c r="I27" s="44" t="s">
        <v>133</v>
      </c>
      <c r="J27" s="50">
        <v>5223</v>
      </c>
      <c r="K27" s="50">
        <v>3687.1699317631519</v>
      </c>
    </row>
    <row r="28" spans="1:12" ht="15.75" x14ac:dyDescent="0.25">
      <c r="A28" s="161"/>
      <c r="B28" s="45">
        <v>11</v>
      </c>
      <c r="C28" s="44" t="s">
        <v>21</v>
      </c>
      <c r="D28" s="44" t="s">
        <v>20</v>
      </c>
      <c r="E28" s="44" t="s">
        <v>19</v>
      </c>
      <c r="F28" s="42">
        <v>3973</v>
      </c>
      <c r="G28" s="42">
        <v>4002.92</v>
      </c>
      <c r="H28" s="44">
        <v>162002151</v>
      </c>
      <c r="I28" s="44" t="s">
        <v>132</v>
      </c>
      <c r="J28" s="50">
        <v>3988</v>
      </c>
      <c r="K28" s="50">
        <v>3059.6772469808702</v>
      </c>
    </row>
    <row r="29" spans="1:12" ht="15.75" x14ac:dyDescent="0.25">
      <c r="A29" s="161"/>
      <c r="B29" s="45">
        <v>12</v>
      </c>
      <c r="C29" s="44" t="s">
        <v>16</v>
      </c>
      <c r="D29" s="44" t="s">
        <v>11</v>
      </c>
      <c r="E29" s="44" t="s">
        <v>10</v>
      </c>
      <c r="F29" s="42">
        <v>3980</v>
      </c>
      <c r="G29" s="42">
        <v>4009.83</v>
      </c>
      <c r="H29" s="44">
        <v>161009636</v>
      </c>
      <c r="I29" s="44" t="s">
        <v>130</v>
      </c>
      <c r="J29" s="50">
        <v>4434</v>
      </c>
      <c r="K29" s="50">
        <v>3436.9048084228812</v>
      </c>
    </row>
    <row r="30" spans="1:12" ht="15.75" x14ac:dyDescent="0.25">
      <c r="A30" s="161"/>
      <c r="B30" s="45">
        <v>13</v>
      </c>
      <c r="C30" s="44" t="s">
        <v>21</v>
      </c>
      <c r="D30" s="44" t="s">
        <v>20</v>
      </c>
      <c r="E30" s="44" t="s">
        <v>19</v>
      </c>
      <c r="F30" s="42">
        <v>3818</v>
      </c>
      <c r="G30" s="42">
        <v>3845.44</v>
      </c>
      <c r="H30" s="44">
        <v>162002156</v>
      </c>
      <c r="I30" s="44" t="s">
        <v>131</v>
      </c>
      <c r="J30" s="50">
        <v>3674</v>
      </c>
      <c r="K30" s="50">
        <v>2549.2190760059616</v>
      </c>
    </row>
    <row r="31" spans="1:12" ht="15.75" x14ac:dyDescent="0.25">
      <c r="A31" s="161"/>
      <c r="B31" s="45">
        <v>14</v>
      </c>
      <c r="C31" s="44" t="s">
        <v>106</v>
      </c>
      <c r="D31" s="44" t="s">
        <v>11</v>
      </c>
      <c r="E31" s="44" t="s">
        <v>10</v>
      </c>
      <c r="F31" s="42">
        <v>3402</v>
      </c>
      <c r="G31" s="42">
        <v>3420.84</v>
      </c>
      <c r="H31" s="44">
        <v>162000197</v>
      </c>
      <c r="I31" s="44" t="s">
        <v>130</v>
      </c>
      <c r="J31" s="50">
        <v>3447</v>
      </c>
      <c r="K31" s="50">
        <v>3163.2844195079838</v>
      </c>
      <c r="L31" s="3"/>
    </row>
    <row r="32" spans="1:12" ht="15.75" x14ac:dyDescent="0.25">
      <c r="A32" s="161"/>
      <c r="B32" s="45">
        <v>15</v>
      </c>
      <c r="C32" s="44" t="s">
        <v>21</v>
      </c>
      <c r="D32" s="44" t="s">
        <v>20</v>
      </c>
      <c r="E32" s="44" t="s">
        <v>19</v>
      </c>
      <c r="F32" s="42">
        <v>3740</v>
      </c>
      <c r="G32" s="42">
        <v>3767.17</v>
      </c>
      <c r="H32" s="44">
        <v>162002154</v>
      </c>
      <c r="I32" s="44" t="s">
        <v>130</v>
      </c>
      <c r="J32" s="50">
        <v>4295</v>
      </c>
      <c r="K32" s="50">
        <v>2469.5335666560609</v>
      </c>
      <c r="L32" s="3"/>
    </row>
    <row r="33" spans="1:11" ht="15.75" x14ac:dyDescent="0.25">
      <c r="A33" s="161"/>
      <c r="B33" s="45"/>
      <c r="C33" s="44" t="s">
        <v>18</v>
      </c>
      <c r="D33" s="44" t="s">
        <v>11</v>
      </c>
      <c r="E33" s="44" t="s">
        <v>10</v>
      </c>
      <c r="F33" s="42"/>
      <c r="G33" s="159">
        <v>4089</v>
      </c>
      <c r="H33" s="114">
        <v>162002154</v>
      </c>
      <c r="I33" s="159" t="s">
        <v>130</v>
      </c>
      <c r="J33" s="50">
        <v>4089</v>
      </c>
      <c r="K33" s="50"/>
    </row>
    <row r="34" spans="1:11" ht="15.75" x14ac:dyDescent="0.25">
      <c r="A34" s="161"/>
      <c r="B34" s="45">
        <v>16</v>
      </c>
      <c r="C34" s="44" t="s">
        <v>25</v>
      </c>
      <c r="D34" s="44" t="s">
        <v>11</v>
      </c>
      <c r="E34" s="44" t="s">
        <v>10</v>
      </c>
      <c r="F34" s="42">
        <v>1957.25</v>
      </c>
      <c r="G34" s="42">
        <v>1969.25</v>
      </c>
      <c r="H34" s="44">
        <v>151000415</v>
      </c>
      <c r="I34" s="44" t="s">
        <v>128</v>
      </c>
      <c r="J34" s="50">
        <v>4032</v>
      </c>
      <c r="K34" s="50">
        <v>3290.0648517973509</v>
      </c>
    </row>
    <row r="35" spans="1:11" ht="15.75" x14ac:dyDescent="0.25">
      <c r="A35" s="161"/>
      <c r="B35" s="45"/>
      <c r="C35" s="44" t="s">
        <v>16</v>
      </c>
      <c r="D35" s="44" t="s">
        <v>11</v>
      </c>
      <c r="E35" s="44" t="s">
        <v>10</v>
      </c>
      <c r="F35" s="42">
        <v>2024.75</v>
      </c>
      <c r="G35" s="42">
        <v>2037.16</v>
      </c>
      <c r="H35" s="44">
        <v>151000415</v>
      </c>
      <c r="I35" s="44" t="s">
        <v>128</v>
      </c>
      <c r="J35" s="50">
        <v>3899</v>
      </c>
      <c r="K35" s="50">
        <v>3516.197140050213</v>
      </c>
    </row>
    <row r="36" spans="1:11" ht="15.75" x14ac:dyDescent="0.25">
      <c r="A36" s="161"/>
      <c r="B36" s="55">
        <v>17</v>
      </c>
      <c r="C36" s="44" t="s">
        <v>129</v>
      </c>
      <c r="D36" s="44" t="s">
        <v>11</v>
      </c>
      <c r="E36" s="44" t="s">
        <v>10</v>
      </c>
      <c r="F36" s="42">
        <v>4010</v>
      </c>
      <c r="G36" s="42">
        <v>4038.07</v>
      </c>
      <c r="H36" s="44">
        <v>151000087</v>
      </c>
      <c r="I36" s="44" t="s">
        <v>128</v>
      </c>
      <c r="J36" s="50">
        <v>4816</v>
      </c>
      <c r="K36" s="50">
        <v>3365.637855227882</v>
      </c>
    </row>
    <row r="37" spans="1:11" ht="15.75" x14ac:dyDescent="0.25">
      <c r="A37" s="161"/>
      <c r="B37" s="45">
        <v>18</v>
      </c>
      <c r="C37" s="44" t="s">
        <v>21</v>
      </c>
      <c r="D37" s="44" t="s">
        <v>20</v>
      </c>
      <c r="E37" s="44" t="s">
        <v>19</v>
      </c>
      <c r="F37" s="42">
        <v>3836.8</v>
      </c>
      <c r="G37" s="42">
        <v>3864.5</v>
      </c>
      <c r="H37" s="44">
        <v>162002161</v>
      </c>
      <c r="I37" s="44" t="s">
        <v>128</v>
      </c>
      <c r="J37" s="50">
        <v>3808</v>
      </c>
      <c r="K37" s="50">
        <v>2413.2396111526546</v>
      </c>
    </row>
    <row r="38" spans="1:11" x14ac:dyDescent="0.25">
      <c r="B38" s="45">
        <v>19</v>
      </c>
      <c r="C38" s="44" t="s">
        <v>21</v>
      </c>
      <c r="D38" s="44" t="s">
        <v>20</v>
      </c>
      <c r="E38" s="44" t="s">
        <v>19</v>
      </c>
      <c r="F38" s="42">
        <v>3956</v>
      </c>
      <c r="G38" s="42">
        <v>3984.22</v>
      </c>
      <c r="H38" s="44">
        <v>162002164</v>
      </c>
      <c r="I38" s="44" t="s">
        <v>127</v>
      </c>
      <c r="J38" s="50">
        <v>4081</v>
      </c>
      <c r="K38" s="50">
        <v>2727.2004275788349</v>
      </c>
    </row>
    <row r="39" spans="1:11" x14ac:dyDescent="0.25">
      <c r="B39" s="45">
        <v>20</v>
      </c>
      <c r="C39" s="44" t="s">
        <v>34</v>
      </c>
      <c r="D39" s="44" t="s">
        <v>108</v>
      </c>
      <c r="E39" s="44" t="s">
        <v>32</v>
      </c>
      <c r="F39" s="42">
        <v>2347.96</v>
      </c>
      <c r="G39" s="42">
        <v>2362.08</v>
      </c>
      <c r="H39" s="44">
        <v>161009638</v>
      </c>
      <c r="I39" s="44" t="s">
        <v>125</v>
      </c>
      <c r="J39" s="50">
        <v>5217</v>
      </c>
      <c r="K39" s="50">
        <v>3823.51051212938</v>
      </c>
    </row>
    <row r="40" spans="1:11" x14ac:dyDescent="0.25">
      <c r="B40" s="44"/>
      <c r="C40" s="44" t="s">
        <v>107</v>
      </c>
      <c r="D40" s="44" t="s">
        <v>11</v>
      </c>
      <c r="E40" s="44" t="s">
        <v>10</v>
      </c>
      <c r="F40" s="42">
        <v>1610.04</v>
      </c>
      <c r="G40" s="42">
        <v>1619.72</v>
      </c>
      <c r="H40" s="44">
        <v>161009638</v>
      </c>
      <c r="I40" s="44" t="s">
        <v>125</v>
      </c>
      <c r="J40" s="50">
        <v>4482</v>
      </c>
      <c r="K40" s="50">
        <v>3852.7711233408872</v>
      </c>
    </row>
    <row r="41" spans="1:11" x14ac:dyDescent="0.25">
      <c r="B41" s="44">
        <v>21</v>
      </c>
      <c r="C41" s="44" t="s">
        <v>21</v>
      </c>
      <c r="D41" s="44" t="s">
        <v>20</v>
      </c>
      <c r="E41" s="44" t="s">
        <v>19</v>
      </c>
      <c r="F41" s="42">
        <v>4088</v>
      </c>
      <c r="G41" s="42">
        <v>4118.8100000000004</v>
      </c>
      <c r="H41" s="44">
        <v>162002166</v>
      </c>
      <c r="I41" s="44" t="s">
        <v>127</v>
      </c>
      <c r="J41" s="50">
        <v>3815</v>
      </c>
      <c r="K41" s="50">
        <v>2948.8302008377191</v>
      </c>
    </row>
    <row r="42" spans="1:11" x14ac:dyDescent="0.25">
      <c r="B42" s="44"/>
      <c r="C42" s="44" t="s">
        <v>18</v>
      </c>
      <c r="D42" s="44" t="s">
        <v>11</v>
      </c>
      <c r="E42" s="44" t="s">
        <v>10</v>
      </c>
      <c r="F42" s="42"/>
      <c r="G42" s="160">
        <v>717</v>
      </c>
      <c r="H42" s="114">
        <v>162002166</v>
      </c>
      <c r="I42" s="159" t="s">
        <v>127</v>
      </c>
      <c r="J42" s="50">
        <v>3572</v>
      </c>
      <c r="K42" s="50"/>
    </row>
    <row r="43" spans="1:11" x14ac:dyDescent="0.25">
      <c r="B43" s="45">
        <v>22</v>
      </c>
      <c r="C43" s="44" t="s">
        <v>34</v>
      </c>
      <c r="D43" s="44" t="s">
        <v>108</v>
      </c>
      <c r="E43" s="44" t="s">
        <v>32</v>
      </c>
      <c r="F43" s="42">
        <v>1982.67</v>
      </c>
      <c r="G43" s="42">
        <v>1996.84</v>
      </c>
      <c r="H43" s="44">
        <v>151000420</v>
      </c>
      <c r="I43" s="44" t="s">
        <v>126</v>
      </c>
      <c r="J43" s="50">
        <v>5101</v>
      </c>
      <c r="K43" s="50">
        <v>4177.7721437048231</v>
      </c>
    </row>
    <row r="44" spans="1:11" x14ac:dyDescent="0.25">
      <c r="B44" s="45"/>
      <c r="C44" s="44" t="s">
        <v>107</v>
      </c>
      <c r="D44" s="44" t="s">
        <v>11</v>
      </c>
      <c r="E44" s="44" t="s">
        <v>10</v>
      </c>
      <c r="F44" s="42">
        <v>1718.33</v>
      </c>
      <c r="G44" s="42">
        <v>1730.59</v>
      </c>
      <c r="H44" s="44">
        <v>151000420</v>
      </c>
      <c r="I44" s="44" t="s">
        <v>126</v>
      </c>
      <c r="J44" s="50">
        <v>4764</v>
      </c>
      <c r="K44" s="50">
        <v>3501.3477653631289</v>
      </c>
    </row>
    <row r="45" spans="1:11" x14ac:dyDescent="0.25">
      <c r="B45" s="55">
        <v>23</v>
      </c>
      <c r="C45" s="44" t="s">
        <v>21</v>
      </c>
      <c r="D45" s="44" t="s">
        <v>20</v>
      </c>
      <c r="E45" s="44" t="s">
        <v>19</v>
      </c>
      <c r="F45" s="42">
        <v>4115</v>
      </c>
      <c r="G45" s="42">
        <v>4147.3599999999997</v>
      </c>
      <c r="H45" s="44">
        <v>162002168</v>
      </c>
      <c r="I45" s="44" t="s">
        <v>125</v>
      </c>
      <c r="J45" s="50">
        <v>4081</v>
      </c>
      <c r="K45" s="50">
        <v>2787.1724654747891</v>
      </c>
    </row>
    <row r="46" spans="1:11" x14ac:dyDescent="0.25">
      <c r="B46" s="45">
        <v>24</v>
      </c>
      <c r="C46" s="44" t="s">
        <v>34</v>
      </c>
      <c r="D46" s="44" t="s">
        <v>108</v>
      </c>
      <c r="E46" s="44" t="s">
        <v>32</v>
      </c>
      <c r="F46" s="42">
        <v>2673.22</v>
      </c>
      <c r="G46" s="42">
        <v>2691.93</v>
      </c>
      <c r="H46" s="44">
        <v>161009641</v>
      </c>
      <c r="I46" s="44" t="s">
        <v>124</v>
      </c>
      <c r="J46" s="50">
        <v>4869</v>
      </c>
      <c r="K46" s="50">
        <v>4277.6954664914592</v>
      </c>
    </row>
    <row r="47" spans="1:11" x14ac:dyDescent="0.25">
      <c r="B47" s="45"/>
      <c r="C47" s="44" t="s">
        <v>107</v>
      </c>
      <c r="D47" s="44" t="s">
        <v>11</v>
      </c>
      <c r="E47" s="44" t="s">
        <v>10</v>
      </c>
      <c r="F47" s="42">
        <v>1269.78</v>
      </c>
      <c r="G47" s="42">
        <v>1278.6500000000001</v>
      </c>
      <c r="H47" s="44">
        <v>161009641</v>
      </c>
      <c r="I47" s="44" t="s">
        <v>124</v>
      </c>
      <c r="J47" s="50">
        <v>4693</v>
      </c>
      <c r="K47" s="50">
        <v>3359.393673110721</v>
      </c>
    </row>
    <row r="48" spans="1:11" x14ac:dyDescent="0.25">
      <c r="B48" s="45">
        <v>25</v>
      </c>
      <c r="C48" s="44" t="s">
        <v>34</v>
      </c>
      <c r="D48" s="44" t="s">
        <v>108</v>
      </c>
      <c r="E48" s="44" t="s">
        <v>32</v>
      </c>
      <c r="F48" s="42">
        <v>2003.39</v>
      </c>
      <c r="G48" s="42">
        <v>2018.49</v>
      </c>
      <c r="H48" s="44">
        <v>161009642</v>
      </c>
      <c r="I48" s="44" t="s">
        <v>124</v>
      </c>
      <c r="J48" s="50">
        <v>4499</v>
      </c>
      <c r="K48" s="50">
        <v>4044.0697623239435</v>
      </c>
    </row>
    <row r="49" spans="2:11" x14ac:dyDescent="0.25">
      <c r="B49" s="45"/>
      <c r="C49" s="44" t="s">
        <v>25</v>
      </c>
      <c r="D49" s="44" t="s">
        <v>11</v>
      </c>
      <c r="E49" s="44" t="s">
        <v>10</v>
      </c>
      <c r="F49" s="42">
        <v>1936.61</v>
      </c>
      <c r="G49" s="42">
        <v>1951.25</v>
      </c>
      <c r="H49" s="44">
        <v>161009642</v>
      </c>
      <c r="I49" s="44" t="s">
        <v>124</v>
      </c>
      <c r="J49" s="50">
        <v>4751</v>
      </c>
      <c r="K49" s="50">
        <v>3953.6599455040869</v>
      </c>
    </row>
    <row r="50" spans="2:11" x14ac:dyDescent="0.25">
      <c r="B50" s="45">
        <v>26</v>
      </c>
      <c r="C50" s="44" t="s">
        <v>18</v>
      </c>
      <c r="D50" s="44" t="s">
        <v>11</v>
      </c>
      <c r="E50" s="44" t="s">
        <v>10</v>
      </c>
      <c r="F50" s="42">
        <v>681.55</v>
      </c>
      <c r="G50" s="42">
        <v>686.73</v>
      </c>
      <c r="H50" s="44">
        <v>162002176</v>
      </c>
      <c r="I50" s="44" t="s">
        <v>123</v>
      </c>
      <c r="J50" s="50">
        <v>3796</v>
      </c>
      <c r="K50" s="50">
        <v>2517.9351063829786</v>
      </c>
    </row>
    <row r="51" spans="2:11" x14ac:dyDescent="0.25">
      <c r="B51" s="45"/>
      <c r="C51" s="44" t="s">
        <v>21</v>
      </c>
      <c r="D51" s="44" t="s">
        <v>20</v>
      </c>
      <c r="E51" s="44" t="s">
        <v>19</v>
      </c>
      <c r="F51" s="42">
        <v>3271.45</v>
      </c>
      <c r="G51" s="42">
        <v>3296.27</v>
      </c>
      <c r="H51" s="44">
        <v>162002176</v>
      </c>
      <c r="I51" s="44" t="s">
        <v>123</v>
      </c>
      <c r="J51" s="50">
        <v>3403</v>
      </c>
      <c r="K51" s="50">
        <v>2369.2964376590335</v>
      </c>
    </row>
    <row r="52" spans="2:11" x14ac:dyDescent="0.25">
      <c r="B52" s="45">
        <v>27</v>
      </c>
      <c r="C52" s="44" t="s">
        <v>21</v>
      </c>
      <c r="D52" s="44" t="s">
        <v>20</v>
      </c>
      <c r="E52" s="44" t="s">
        <v>19</v>
      </c>
      <c r="F52" s="42">
        <v>4022</v>
      </c>
      <c r="G52" s="42">
        <v>4044.26</v>
      </c>
      <c r="H52" s="44">
        <v>162002181</v>
      </c>
      <c r="I52" s="44" t="s">
        <v>121</v>
      </c>
      <c r="J52" s="50">
        <v>3688</v>
      </c>
      <c r="K52" s="50">
        <v>2571.0466609589043</v>
      </c>
    </row>
    <row r="53" spans="2:11" x14ac:dyDescent="0.25">
      <c r="B53" s="45">
        <v>28</v>
      </c>
      <c r="C53" s="44" t="s">
        <v>25</v>
      </c>
      <c r="D53" s="44" t="s">
        <v>11</v>
      </c>
      <c r="E53" s="44" t="s">
        <v>10</v>
      </c>
      <c r="F53" s="42">
        <v>1203.45</v>
      </c>
      <c r="G53" s="42">
        <v>1204.45</v>
      </c>
      <c r="H53" s="44">
        <v>161009647</v>
      </c>
      <c r="I53" s="44" t="s">
        <v>122</v>
      </c>
      <c r="J53" s="50">
        <v>4391</v>
      </c>
      <c r="K53" s="50">
        <v>4169.0016797312428</v>
      </c>
    </row>
    <row r="54" spans="2:11" x14ac:dyDescent="0.25">
      <c r="B54" s="45"/>
      <c r="C54" s="44" t="s">
        <v>16</v>
      </c>
      <c r="D54" s="44" t="s">
        <v>11</v>
      </c>
      <c r="E54" s="44" t="s">
        <v>10</v>
      </c>
      <c r="F54" s="42">
        <v>2656.55</v>
      </c>
      <c r="G54" s="42">
        <v>2676.55</v>
      </c>
      <c r="H54" s="44">
        <v>161009647</v>
      </c>
      <c r="I54" s="44" t="s">
        <v>122</v>
      </c>
      <c r="J54" s="50">
        <v>4660</v>
      </c>
      <c r="K54" s="50">
        <v>3241.0072273324572</v>
      </c>
    </row>
    <row r="55" spans="2:11" x14ac:dyDescent="0.25">
      <c r="B55" s="45">
        <v>29</v>
      </c>
      <c r="C55" s="44" t="s">
        <v>21</v>
      </c>
      <c r="D55" s="44" t="s">
        <v>20</v>
      </c>
      <c r="E55" s="44" t="s">
        <v>19</v>
      </c>
      <c r="F55" s="42">
        <v>3179.18</v>
      </c>
      <c r="G55" s="42">
        <v>3201.78</v>
      </c>
      <c r="H55" s="44">
        <v>162002179</v>
      </c>
      <c r="I55" s="44" t="s">
        <v>122</v>
      </c>
      <c r="J55" s="50">
        <v>3793</v>
      </c>
      <c r="K55" s="50">
        <v>2218.0512275480919</v>
      </c>
    </row>
    <row r="56" spans="2:11" x14ac:dyDescent="0.25">
      <c r="B56" s="45"/>
      <c r="C56" s="44" t="s">
        <v>18</v>
      </c>
      <c r="D56" s="44" t="s">
        <v>11</v>
      </c>
      <c r="E56" s="44" t="s">
        <v>10</v>
      </c>
      <c r="F56" s="42">
        <v>648.82000000000005</v>
      </c>
      <c r="G56" s="42">
        <v>653.73</v>
      </c>
      <c r="H56" s="44">
        <v>162002179</v>
      </c>
      <c r="I56" s="44" t="s">
        <v>122</v>
      </c>
      <c r="J56" s="50">
        <v>3761</v>
      </c>
      <c r="K56" s="50">
        <v>2052.8012264749423</v>
      </c>
    </row>
    <row r="57" spans="2:11" x14ac:dyDescent="0.25">
      <c r="B57" s="45">
        <v>30</v>
      </c>
      <c r="C57" s="44" t="s">
        <v>34</v>
      </c>
      <c r="D57" s="44" t="s">
        <v>108</v>
      </c>
      <c r="E57" s="44" t="s">
        <v>32</v>
      </c>
      <c r="F57" s="42">
        <v>1960.86</v>
      </c>
      <c r="G57" s="42">
        <v>1975.84</v>
      </c>
      <c r="H57" s="44">
        <v>161009652</v>
      </c>
      <c r="I57" s="44" t="s">
        <v>120</v>
      </c>
      <c r="J57" s="50">
        <v>4610</v>
      </c>
      <c r="K57" s="50">
        <v>4170.9900658555634</v>
      </c>
    </row>
    <row r="58" spans="2:11" x14ac:dyDescent="0.25">
      <c r="B58" s="45"/>
      <c r="C58" s="44" t="s">
        <v>107</v>
      </c>
      <c r="D58" s="44" t="s">
        <v>11</v>
      </c>
      <c r="E58" s="44" t="s">
        <v>10</v>
      </c>
      <c r="F58" s="42">
        <v>1830.14</v>
      </c>
      <c r="G58" s="42">
        <v>1844.1</v>
      </c>
      <c r="H58" s="44">
        <v>161009652</v>
      </c>
      <c r="I58" s="44" t="s">
        <v>120</v>
      </c>
      <c r="J58" s="50">
        <v>4539</v>
      </c>
      <c r="K58" s="50">
        <v>3601.0672296200064</v>
      </c>
    </row>
    <row r="59" spans="2:11" x14ac:dyDescent="0.25">
      <c r="B59" s="45">
        <v>31</v>
      </c>
      <c r="C59" s="44" t="s">
        <v>21</v>
      </c>
      <c r="D59" s="44" t="s">
        <v>20</v>
      </c>
      <c r="E59" s="44" t="s">
        <v>19</v>
      </c>
      <c r="F59" s="42">
        <v>3800</v>
      </c>
      <c r="G59" s="42">
        <v>3806.15</v>
      </c>
      <c r="H59" s="44">
        <v>162002183</v>
      </c>
      <c r="I59" s="44" t="s">
        <v>121</v>
      </c>
      <c r="J59" s="50">
        <v>4624</v>
      </c>
      <c r="K59" s="50">
        <v>2067.2623420745304</v>
      </c>
    </row>
    <row r="60" spans="2:11" x14ac:dyDescent="0.25">
      <c r="B60" s="45">
        <v>32</v>
      </c>
      <c r="C60" s="44" t="s">
        <v>34</v>
      </c>
      <c r="D60" s="44" t="s">
        <v>108</v>
      </c>
      <c r="E60" s="44" t="s">
        <v>32</v>
      </c>
      <c r="F60" s="42">
        <v>1966</v>
      </c>
      <c r="G60" s="42">
        <v>2000.03</v>
      </c>
      <c r="H60" s="44">
        <v>161009654</v>
      </c>
      <c r="I60" s="44" t="s">
        <v>120</v>
      </c>
      <c r="J60" s="50">
        <v>5081</v>
      </c>
      <c r="K60" s="50">
        <v>4541.3040814093438</v>
      </c>
    </row>
    <row r="61" spans="2:11" x14ac:dyDescent="0.25">
      <c r="B61" s="45"/>
      <c r="C61" s="44" t="s">
        <v>107</v>
      </c>
      <c r="D61" s="44" t="s">
        <v>11</v>
      </c>
      <c r="E61" s="44" t="s">
        <v>10</v>
      </c>
      <c r="F61" s="42">
        <v>1940</v>
      </c>
      <c r="G61" s="42">
        <v>1933.31</v>
      </c>
      <c r="H61" s="44">
        <v>161009654</v>
      </c>
      <c r="I61" s="44" t="s">
        <v>120</v>
      </c>
      <c r="J61" s="50">
        <v>4946</v>
      </c>
      <c r="K61" s="50">
        <v>4426.6548200799652</v>
      </c>
    </row>
    <row r="62" spans="2:11" x14ac:dyDescent="0.25">
      <c r="B62" s="45">
        <v>33</v>
      </c>
      <c r="C62" s="44" t="s">
        <v>21</v>
      </c>
      <c r="D62" s="44" t="s">
        <v>20</v>
      </c>
      <c r="E62" s="44" t="s">
        <v>19</v>
      </c>
      <c r="F62" s="42">
        <v>3292.97</v>
      </c>
      <c r="G62" s="42">
        <v>3315.93</v>
      </c>
      <c r="H62" s="44">
        <v>162002184</v>
      </c>
      <c r="I62" s="44" t="s">
        <v>120</v>
      </c>
      <c r="J62" s="50">
        <v>4222</v>
      </c>
      <c r="K62" s="50">
        <v>1779.182421751502</v>
      </c>
    </row>
    <row r="63" spans="2:11" x14ac:dyDescent="0.25">
      <c r="B63" s="45"/>
      <c r="C63" s="44" t="s">
        <v>18</v>
      </c>
      <c r="D63" s="44" t="s">
        <v>11</v>
      </c>
      <c r="E63" s="44" t="s">
        <v>10</v>
      </c>
      <c r="F63" s="42">
        <v>686.03</v>
      </c>
      <c r="G63" s="42">
        <v>690.82</v>
      </c>
      <c r="H63" s="44">
        <v>162002184</v>
      </c>
      <c r="I63" s="44" t="s">
        <v>120</v>
      </c>
      <c r="J63" s="50">
        <v>4222</v>
      </c>
      <c r="K63" s="50">
        <v>1666.1327480431564</v>
      </c>
    </row>
    <row r="64" spans="2:11" x14ac:dyDescent="0.25">
      <c r="B64" s="45">
        <v>34</v>
      </c>
      <c r="C64" s="44" t="s">
        <v>25</v>
      </c>
      <c r="D64" s="44" t="s">
        <v>11</v>
      </c>
      <c r="E64" s="44" t="s">
        <v>10</v>
      </c>
      <c r="F64" s="42">
        <v>1943.5</v>
      </c>
      <c r="G64" s="42">
        <v>1957.18</v>
      </c>
      <c r="H64" s="44">
        <v>151000423</v>
      </c>
      <c r="I64" s="44" t="s">
        <v>117</v>
      </c>
      <c r="J64" s="50">
        <v>4203</v>
      </c>
      <c r="K64" s="50">
        <v>3309.1764705882347</v>
      </c>
    </row>
    <row r="65" spans="2:11" x14ac:dyDescent="0.25">
      <c r="B65" s="45"/>
      <c r="C65" s="44" t="s">
        <v>16</v>
      </c>
      <c r="D65" s="44" t="s">
        <v>11</v>
      </c>
      <c r="E65" s="44" t="s">
        <v>10</v>
      </c>
      <c r="F65" s="42">
        <v>1943.5</v>
      </c>
      <c r="G65" s="42">
        <v>1957.18</v>
      </c>
      <c r="H65" s="44">
        <v>151000423</v>
      </c>
      <c r="I65" s="44" t="s">
        <v>117</v>
      </c>
      <c r="J65" s="50">
        <v>4081</v>
      </c>
      <c r="K65" s="50">
        <v>3665.8325380090996</v>
      </c>
    </row>
    <row r="66" spans="2:11" x14ac:dyDescent="0.25">
      <c r="B66" s="45">
        <v>35</v>
      </c>
      <c r="C66" s="44" t="s">
        <v>21</v>
      </c>
      <c r="D66" s="44" t="s">
        <v>20</v>
      </c>
      <c r="E66" s="44" t="s">
        <v>19</v>
      </c>
      <c r="F66" s="42">
        <v>3936</v>
      </c>
      <c r="G66" s="42">
        <v>3966.41</v>
      </c>
      <c r="H66" s="44">
        <v>162002190</v>
      </c>
      <c r="I66" s="44" t="s">
        <v>119</v>
      </c>
      <c r="J66" s="50">
        <v>3725</v>
      </c>
      <c r="K66" s="50">
        <v>2310.6925973746502</v>
      </c>
    </row>
    <row r="67" spans="2:11" x14ac:dyDescent="0.25">
      <c r="B67" s="45">
        <v>36</v>
      </c>
      <c r="C67" s="44" t="s">
        <v>21</v>
      </c>
      <c r="D67" s="44" t="s">
        <v>20</v>
      </c>
      <c r="E67" s="44" t="s">
        <v>19</v>
      </c>
      <c r="F67" s="42">
        <v>3999</v>
      </c>
      <c r="G67" s="42">
        <v>4020.24</v>
      </c>
      <c r="H67" s="44">
        <v>162002187</v>
      </c>
      <c r="I67" s="44" t="s">
        <v>117</v>
      </c>
      <c r="J67" s="50">
        <v>3737</v>
      </c>
      <c r="K67" s="50">
        <v>2708.3505821474773</v>
      </c>
    </row>
    <row r="68" spans="2:11" x14ac:dyDescent="0.25">
      <c r="B68" s="45">
        <v>37</v>
      </c>
      <c r="C68" s="44" t="s">
        <v>21</v>
      </c>
      <c r="D68" s="44" t="s">
        <v>20</v>
      </c>
      <c r="E68" s="44" t="s">
        <v>19</v>
      </c>
      <c r="F68" s="42">
        <v>3902</v>
      </c>
      <c r="G68" s="42">
        <v>3919.62</v>
      </c>
      <c r="H68" s="44">
        <v>162002193</v>
      </c>
      <c r="I68" s="44" t="s">
        <v>118</v>
      </c>
      <c r="J68" s="50">
        <v>4083</v>
      </c>
      <c r="K68" s="50">
        <v>3161.2328007101642</v>
      </c>
    </row>
    <row r="69" spans="2:11" x14ac:dyDescent="0.25">
      <c r="B69" s="45">
        <v>38</v>
      </c>
      <c r="C69" s="44" t="s">
        <v>15</v>
      </c>
      <c r="D69" s="44" t="s">
        <v>11</v>
      </c>
      <c r="E69" s="44" t="s">
        <v>10</v>
      </c>
      <c r="F69" s="42">
        <v>3903</v>
      </c>
      <c r="G69" s="42">
        <v>3930.15</v>
      </c>
      <c r="H69" s="44">
        <v>162000206</v>
      </c>
      <c r="I69" s="44" t="s">
        <v>118</v>
      </c>
      <c r="J69" s="50">
        <v>4645</v>
      </c>
      <c r="K69" s="50">
        <v>3637.5055066079299</v>
      </c>
    </row>
    <row r="70" spans="2:11" x14ac:dyDescent="0.25">
      <c r="B70" s="45">
        <v>39</v>
      </c>
      <c r="C70" s="44" t="s">
        <v>15</v>
      </c>
      <c r="D70" s="44" t="s">
        <v>11</v>
      </c>
      <c r="E70" s="44" t="s">
        <v>10</v>
      </c>
      <c r="F70" s="42">
        <v>3933</v>
      </c>
      <c r="G70" s="42">
        <v>3963.52</v>
      </c>
      <c r="H70" s="44">
        <v>162000203</v>
      </c>
      <c r="I70" s="44" t="s">
        <v>117</v>
      </c>
      <c r="J70" s="50">
        <v>4328</v>
      </c>
      <c r="K70" s="50">
        <v>3967.4748233215541</v>
      </c>
    </row>
    <row r="71" spans="2:11" x14ac:dyDescent="0.25">
      <c r="B71" s="45">
        <v>40</v>
      </c>
      <c r="C71" s="44" t="s">
        <v>21</v>
      </c>
      <c r="D71" s="44" t="s">
        <v>20</v>
      </c>
      <c r="E71" s="44" t="s">
        <v>19</v>
      </c>
      <c r="F71" s="42">
        <v>3989</v>
      </c>
      <c r="G71" s="42">
        <v>4018.47</v>
      </c>
      <c r="H71" s="44">
        <v>162002198</v>
      </c>
      <c r="I71" s="44" t="s">
        <v>116</v>
      </c>
      <c r="J71" s="50">
        <v>3576</v>
      </c>
      <c r="K71" s="50">
        <v>3614.833877284595</v>
      </c>
    </row>
    <row r="72" spans="2:11" x14ac:dyDescent="0.25">
      <c r="B72" s="45">
        <v>41</v>
      </c>
      <c r="C72" s="44" t="s">
        <v>34</v>
      </c>
      <c r="D72" s="44" t="s">
        <v>108</v>
      </c>
      <c r="E72" s="44" t="s">
        <v>32</v>
      </c>
      <c r="F72" s="42">
        <v>1997.79</v>
      </c>
      <c r="G72" s="42">
        <v>2012.14</v>
      </c>
      <c r="H72" s="44">
        <v>161009662</v>
      </c>
      <c r="I72" s="44" t="s">
        <v>115</v>
      </c>
      <c r="J72" s="50">
        <v>4745</v>
      </c>
      <c r="K72" s="50">
        <v>4737.5881959910921</v>
      </c>
    </row>
    <row r="73" spans="2:11" x14ac:dyDescent="0.25">
      <c r="B73" s="45"/>
      <c r="C73" s="44" t="s">
        <v>107</v>
      </c>
      <c r="D73" s="44" t="s">
        <v>11</v>
      </c>
      <c r="E73" s="44" t="s">
        <v>10</v>
      </c>
      <c r="F73" s="42">
        <v>1931.21</v>
      </c>
      <c r="G73" s="42">
        <v>1945.06</v>
      </c>
      <c r="H73" s="44">
        <v>161009662</v>
      </c>
      <c r="I73" s="44" t="s">
        <v>115</v>
      </c>
      <c r="J73" s="50">
        <v>4682</v>
      </c>
      <c r="K73" s="50">
        <v>4212.8697144122207</v>
      </c>
    </row>
    <row r="74" spans="2:11" x14ac:dyDescent="0.25">
      <c r="B74" s="45">
        <v>42</v>
      </c>
      <c r="C74" s="44" t="s">
        <v>21</v>
      </c>
      <c r="D74" s="44" t="s">
        <v>20</v>
      </c>
      <c r="E74" s="44" t="s">
        <v>19</v>
      </c>
      <c r="F74" s="42">
        <v>3221.54</v>
      </c>
      <c r="G74" s="42">
        <v>3245.91</v>
      </c>
      <c r="H74" s="44">
        <v>162002199</v>
      </c>
      <c r="I74" s="44" t="s">
        <v>115</v>
      </c>
      <c r="J74" s="50">
        <v>3683</v>
      </c>
      <c r="K74" s="50">
        <v>2375.7188120998012</v>
      </c>
    </row>
    <row r="75" spans="2:11" x14ac:dyDescent="0.25">
      <c r="B75" s="45"/>
      <c r="C75" s="44" t="s">
        <v>18</v>
      </c>
      <c r="D75" s="44" t="s">
        <v>11</v>
      </c>
      <c r="E75" s="44" t="s">
        <v>10</v>
      </c>
      <c r="F75" s="42">
        <v>657.46</v>
      </c>
      <c r="G75" s="42">
        <v>662.44</v>
      </c>
      <c r="H75" s="44">
        <v>162002199</v>
      </c>
      <c r="I75" s="44" t="s">
        <v>115</v>
      </c>
      <c r="J75" s="50">
        <v>3773</v>
      </c>
      <c r="K75" s="50">
        <v>1995.0675818373809</v>
      </c>
    </row>
    <row r="76" spans="2:11" x14ac:dyDescent="0.25">
      <c r="B76" s="45">
        <v>43</v>
      </c>
      <c r="C76" s="44" t="s">
        <v>25</v>
      </c>
      <c r="D76" s="44" t="s">
        <v>11</v>
      </c>
      <c r="E76" s="44" t="s">
        <v>10</v>
      </c>
      <c r="F76" s="42">
        <v>1868.75</v>
      </c>
      <c r="G76" s="42">
        <v>1878.81</v>
      </c>
      <c r="H76" s="44">
        <v>161009660</v>
      </c>
      <c r="I76" s="44" t="s">
        <v>115</v>
      </c>
      <c r="J76" s="50">
        <v>3083</v>
      </c>
      <c r="K76" s="50">
        <v>4048.6693413574058</v>
      </c>
    </row>
    <row r="77" spans="2:11" x14ac:dyDescent="0.25">
      <c r="B77" s="45"/>
      <c r="C77" s="44" t="s">
        <v>16</v>
      </c>
      <c r="D77" s="44" t="s">
        <v>11</v>
      </c>
      <c r="E77" s="44" t="s">
        <v>10</v>
      </c>
      <c r="F77" s="42">
        <v>2002.25</v>
      </c>
      <c r="G77" s="42">
        <v>2013.05</v>
      </c>
      <c r="H77" s="44">
        <v>161009660</v>
      </c>
      <c r="I77" s="44" t="s">
        <v>115</v>
      </c>
      <c r="J77" s="50">
        <v>3922</v>
      </c>
      <c r="K77" s="50">
        <v>2543.8591336286058</v>
      </c>
    </row>
    <row r="78" spans="2:11" x14ac:dyDescent="0.25">
      <c r="B78" s="45">
        <v>44</v>
      </c>
      <c r="C78" s="44" t="s">
        <v>21</v>
      </c>
      <c r="D78" s="44" t="s">
        <v>20</v>
      </c>
      <c r="E78" s="44" t="s">
        <v>19</v>
      </c>
      <c r="F78" s="42">
        <v>3275.58</v>
      </c>
      <c r="G78" s="42">
        <v>3297.77</v>
      </c>
      <c r="H78" s="44">
        <v>162002201</v>
      </c>
      <c r="I78" s="44" t="s">
        <v>115</v>
      </c>
      <c r="J78" s="50">
        <v>3789</v>
      </c>
      <c r="K78" s="50">
        <v>2915.0160173160175</v>
      </c>
    </row>
    <row r="79" spans="2:11" x14ac:dyDescent="0.25">
      <c r="B79" s="45"/>
      <c r="C79" s="44" t="s">
        <v>18</v>
      </c>
      <c r="D79" s="44" t="s">
        <v>11</v>
      </c>
      <c r="E79" s="44" t="s">
        <v>10</v>
      </c>
      <c r="F79" s="42">
        <v>682.42</v>
      </c>
      <c r="G79" s="42">
        <v>687</v>
      </c>
      <c r="H79" s="44">
        <v>162002201</v>
      </c>
      <c r="I79" s="44" t="s">
        <v>115</v>
      </c>
      <c r="J79" s="50">
        <v>3969</v>
      </c>
      <c r="K79" s="50">
        <v>3078.6393318147311</v>
      </c>
    </row>
    <row r="80" spans="2:11" x14ac:dyDescent="0.25">
      <c r="B80" s="45">
        <v>45</v>
      </c>
      <c r="C80" s="44" t="s">
        <v>25</v>
      </c>
      <c r="D80" s="44" t="s">
        <v>11</v>
      </c>
      <c r="E80" s="44" t="s">
        <v>10</v>
      </c>
      <c r="F80" s="42">
        <v>3989</v>
      </c>
      <c r="G80" s="42">
        <v>4017.26</v>
      </c>
      <c r="H80" s="44">
        <v>161009664</v>
      </c>
      <c r="I80" s="44" t="s">
        <v>114</v>
      </c>
      <c r="J80" s="50">
        <v>4150</v>
      </c>
      <c r="K80" s="50">
        <v>3237.8092428711898</v>
      </c>
    </row>
    <row r="81" spans="2:11" x14ac:dyDescent="0.25">
      <c r="B81" s="45">
        <v>46</v>
      </c>
      <c r="C81" s="44" t="s">
        <v>21</v>
      </c>
      <c r="D81" s="44" t="s">
        <v>20</v>
      </c>
      <c r="E81" s="44" t="s">
        <v>19</v>
      </c>
      <c r="F81" s="42">
        <v>3868</v>
      </c>
      <c r="G81" s="42">
        <v>3880.77</v>
      </c>
      <c r="H81" s="44">
        <v>162002204</v>
      </c>
      <c r="I81" s="44" t="s">
        <v>114</v>
      </c>
      <c r="J81" s="50">
        <v>3723</v>
      </c>
      <c r="K81" s="50">
        <v>2327.2452546916893</v>
      </c>
    </row>
    <row r="82" spans="2:11" x14ac:dyDescent="0.25">
      <c r="B82" s="45">
        <v>47</v>
      </c>
      <c r="C82" s="44" t="s">
        <v>106</v>
      </c>
      <c r="D82" s="44" t="s">
        <v>11</v>
      </c>
      <c r="E82" s="44" t="s">
        <v>10</v>
      </c>
      <c r="F82" s="42">
        <v>3972</v>
      </c>
      <c r="G82" s="42">
        <v>4107.2</v>
      </c>
      <c r="H82" s="44">
        <v>162000210</v>
      </c>
      <c r="I82" s="44" t="s">
        <v>113</v>
      </c>
      <c r="J82" s="50">
        <v>4262</v>
      </c>
      <c r="K82" s="50">
        <v>3996.8094975151853</v>
      </c>
    </row>
    <row r="83" spans="2:11" x14ac:dyDescent="0.25">
      <c r="B83" s="45">
        <v>48</v>
      </c>
      <c r="C83" s="44" t="s">
        <v>21</v>
      </c>
      <c r="D83" s="44" t="s">
        <v>20</v>
      </c>
      <c r="E83" s="44" t="s">
        <v>19</v>
      </c>
      <c r="F83" s="42">
        <v>3924</v>
      </c>
      <c r="G83" s="42">
        <v>3951.45</v>
      </c>
      <c r="H83" s="44">
        <v>162002206</v>
      </c>
      <c r="I83" s="44" t="s">
        <v>112</v>
      </c>
      <c r="J83" s="50">
        <v>3414</v>
      </c>
      <c r="K83" s="50">
        <v>2023.0458015267175</v>
      </c>
    </row>
    <row r="84" spans="2:11" x14ac:dyDescent="0.25">
      <c r="B84" s="45">
        <v>49</v>
      </c>
      <c r="C84" s="44" t="s">
        <v>21</v>
      </c>
      <c r="D84" s="44" t="s">
        <v>20</v>
      </c>
      <c r="E84" s="44" t="s">
        <v>19</v>
      </c>
      <c r="F84" s="42">
        <v>3222.62</v>
      </c>
      <c r="G84" s="42">
        <v>3236.58</v>
      </c>
      <c r="H84" s="44">
        <v>162002208</v>
      </c>
      <c r="I84" s="44" t="s">
        <v>113</v>
      </c>
      <c r="J84" s="50">
        <v>3274</v>
      </c>
      <c r="K84" s="50">
        <v>2624.8025008015388</v>
      </c>
    </row>
    <row r="85" spans="2:11" x14ac:dyDescent="0.25">
      <c r="B85" s="45"/>
      <c r="C85" s="44" t="s">
        <v>18</v>
      </c>
      <c r="D85" s="44" t="s">
        <v>11</v>
      </c>
      <c r="E85" s="44" t="s">
        <v>10</v>
      </c>
      <c r="F85" s="42">
        <v>671.38</v>
      </c>
      <c r="G85" s="42">
        <v>674.28</v>
      </c>
      <c r="H85" s="44">
        <v>162002208</v>
      </c>
      <c r="I85" s="44" t="s">
        <v>113</v>
      </c>
      <c r="J85" s="50">
        <v>3522</v>
      </c>
      <c r="K85" s="50">
        <v>2624</v>
      </c>
    </row>
    <row r="86" spans="2:11" x14ac:dyDescent="0.25">
      <c r="B86" s="45">
        <v>50</v>
      </c>
      <c r="C86" s="158" t="s">
        <v>111</v>
      </c>
      <c r="D86" s="44"/>
      <c r="E86" s="44"/>
      <c r="F86" s="42"/>
      <c r="G86" s="42"/>
      <c r="H86" s="44"/>
      <c r="I86" s="44"/>
      <c r="J86" s="50"/>
      <c r="K86" s="50"/>
    </row>
    <row r="87" spans="2:11" x14ac:dyDescent="0.25">
      <c r="B87" s="45">
        <v>51</v>
      </c>
      <c r="C87" s="158" t="s">
        <v>111</v>
      </c>
      <c r="D87" s="44"/>
      <c r="E87" s="44"/>
      <c r="F87" s="42"/>
      <c r="G87" s="42"/>
      <c r="H87" s="44"/>
      <c r="I87" s="44"/>
      <c r="J87" s="50"/>
      <c r="K87" s="50"/>
    </row>
    <row r="88" spans="2:11" x14ac:dyDescent="0.25">
      <c r="B88" s="45">
        <v>52</v>
      </c>
      <c r="C88" s="44" t="s">
        <v>21</v>
      </c>
      <c r="D88" s="44" t="s">
        <v>20</v>
      </c>
      <c r="E88" s="44" t="s">
        <v>19</v>
      </c>
      <c r="F88" s="42">
        <v>3856</v>
      </c>
      <c r="G88" s="42">
        <v>3883.2</v>
      </c>
      <c r="H88" s="44">
        <v>162002210</v>
      </c>
      <c r="I88" s="44" t="s">
        <v>112</v>
      </c>
      <c r="J88" s="50">
        <v>3701</v>
      </c>
      <c r="K88" s="50">
        <v>3133.1559812778928</v>
      </c>
    </row>
    <row r="89" spans="2:11" x14ac:dyDescent="0.25">
      <c r="B89" s="45">
        <v>53</v>
      </c>
      <c r="C89" s="44" t="s">
        <v>34</v>
      </c>
      <c r="D89" s="44" t="s">
        <v>108</v>
      </c>
      <c r="E89" s="44" t="s">
        <v>32</v>
      </c>
      <c r="F89" s="42">
        <v>1891.27</v>
      </c>
      <c r="G89" s="42">
        <v>1902.98</v>
      </c>
      <c r="H89" s="44">
        <v>151000428</v>
      </c>
      <c r="I89" s="44" t="s">
        <v>100</v>
      </c>
      <c r="J89" s="50">
        <v>4704</v>
      </c>
      <c r="K89" s="50">
        <v>3865.8770937326672</v>
      </c>
    </row>
    <row r="90" spans="2:11" x14ac:dyDescent="0.25">
      <c r="B90" s="45"/>
      <c r="C90" s="44" t="s">
        <v>107</v>
      </c>
      <c r="D90" s="44" t="s">
        <v>11</v>
      </c>
      <c r="E90" s="44" t="s">
        <v>10</v>
      </c>
      <c r="F90" s="42">
        <v>1956.43</v>
      </c>
      <c r="G90" s="42">
        <v>1968.58</v>
      </c>
      <c r="H90" s="44">
        <v>151000428</v>
      </c>
      <c r="I90" s="44" t="s">
        <v>100</v>
      </c>
      <c r="J90" s="50">
        <v>4300</v>
      </c>
      <c r="K90" s="50">
        <v>3960.9841961852858</v>
      </c>
    </row>
    <row r="91" spans="2:11" x14ac:dyDescent="0.25">
      <c r="B91" s="45">
        <v>54</v>
      </c>
      <c r="C91" s="158" t="s">
        <v>111</v>
      </c>
      <c r="D91" s="44"/>
      <c r="E91" s="44"/>
      <c r="F91" s="42"/>
      <c r="G91" s="42"/>
      <c r="H91" s="44"/>
      <c r="I91" s="44"/>
      <c r="J91" s="50"/>
      <c r="K91" s="50"/>
    </row>
    <row r="92" spans="2:11" x14ac:dyDescent="0.25">
      <c r="B92" s="45">
        <v>55</v>
      </c>
      <c r="C92" s="44" t="s">
        <v>21</v>
      </c>
      <c r="D92" s="44" t="s">
        <v>20</v>
      </c>
      <c r="E92" s="44" t="s">
        <v>19</v>
      </c>
      <c r="F92" s="42">
        <v>4022</v>
      </c>
      <c r="G92" s="42">
        <v>4045.38</v>
      </c>
      <c r="H92" s="44">
        <v>162002212</v>
      </c>
      <c r="I92" s="44" t="s">
        <v>98</v>
      </c>
      <c r="J92" s="50">
        <v>3187</v>
      </c>
      <c r="K92" s="50">
        <v>2726.8816785637036</v>
      </c>
    </row>
    <row r="93" spans="2:11" x14ac:dyDescent="0.25">
      <c r="B93" s="45">
        <v>56</v>
      </c>
      <c r="C93" s="44" t="s">
        <v>34</v>
      </c>
      <c r="D93" s="44" t="s">
        <v>108</v>
      </c>
      <c r="E93" s="44" t="s">
        <v>32</v>
      </c>
      <c r="F93" s="42">
        <v>2013.05</v>
      </c>
      <c r="G93" s="42">
        <v>2028.94</v>
      </c>
      <c r="H93" s="44">
        <v>151000429</v>
      </c>
      <c r="I93" s="44" t="s">
        <v>98</v>
      </c>
      <c r="J93" s="50">
        <v>4795</v>
      </c>
      <c r="K93" s="50">
        <v>3725.0445461650106</v>
      </c>
    </row>
    <row r="94" spans="2:11" x14ac:dyDescent="0.25">
      <c r="B94" s="45"/>
      <c r="C94" s="44" t="s">
        <v>25</v>
      </c>
      <c r="D94" s="44" t="s">
        <v>11</v>
      </c>
      <c r="E94" s="44" t="s">
        <v>10</v>
      </c>
      <c r="F94" s="42">
        <v>1945.95</v>
      </c>
      <c r="G94" s="42">
        <v>1961.31</v>
      </c>
      <c r="H94" s="44">
        <v>151000429</v>
      </c>
      <c r="I94" s="44" t="s">
        <v>98</v>
      </c>
      <c r="J94" s="50">
        <v>3618</v>
      </c>
      <c r="K94" s="50">
        <v>2333.9120059656971</v>
      </c>
    </row>
    <row r="95" spans="2:11" x14ac:dyDescent="0.25">
      <c r="B95" s="45">
        <v>57</v>
      </c>
      <c r="C95" s="44" t="s">
        <v>34</v>
      </c>
      <c r="D95" s="44" t="s">
        <v>108</v>
      </c>
      <c r="E95" s="44" t="s">
        <v>32</v>
      </c>
      <c r="F95" s="42">
        <v>2027.79</v>
      </c>
      <c r="G95" s="42">
        <v>2042.9</v>
      </c>
      <c r="H95" s="44">
        <v>151000431</v>
      </c>
      <c r="I95" s="44" t="s">
        <v>98</v>
      </c>
      <c r="J95" s="50">
        <v>4549</v>
      </c>
      <c r="K95" s="50">
        <v>4064.0009812472745</v>
      </c>
    </row>
    <row r="96" spans="2:11" x14ac:dyDescent="0.25">
      <c r="B96" s="45"/>
      <c r="C96" s="44" t="s">
        <v>107</v>
      </c>
      <c r="D96" s="44" t="s">
        <v>11</v>
      </c>
      <c r="E96" s="44" t="s">
        <v>10</v>
      </c>
      <c r="F96" s="42">
        <v>1960.21</v>
      </c>
      <c r="G96" s="42">
        <v>1974.85</v>
      </c>
      <c r="H96" s="44">
        <v>151000431</v>
      </c>
      <c r="I96" s="44" t="s">
        <v>98</v>
      </c>
      <c r="J96" s="50">
        <v>4186</v>
      </c>
      <c r="K96" s="50">
        <v>4552.6464183381086</v>
      </c>
    </row>
    <row r="97" spans="2:19" x14ac:dyDescent="0.25">
      <c r="B97" s="45">
        <v>58</v>
      </c>
      <c r="C97" s="44" t="s">
        <v>21</v>
      </c>
      <c r="D97" s="44" t="s">
        <v>20</v>
      </c>
      <c r="E97" s="44" t="s">
        <v>19</v>
      </c>
      <c r="F97" s="42">
        <v>3953</v>
      </c>
      <c r="G97" s="42">
        <v>3984.05</v>
      </c>
      <c r="H97" s="44">
        <v>161000124</v>
      </c>
      <c r="I97" s="44" t="s">
        <v>105</v>
      </c>
      <c r="J97" s="45">
        <v>3850</v>
      </c>
      <c r="K97" s="50">
        <v>2109.2543925034606</v>
      </c>
    </row>
    <row r="98" spans="2:19" x14ac:dyDescent="0.25">
      <c r="B98" s="45">
        <v>59</v>
      </c>
      <c r="C98" s="44" t="s">
        <v>25</v>
      </c>
      <c r="D98" s="44" t="s">
        <v>11</v>
      </c>
      <c r="E98" s="44" t="s">
        <v>10</v>
      </c>
      <c r="F98" s="42">
        <v>2687.15</v>
      </c>
      <c r="G98" s="42">
        <v>2703.85</v>
      </c>
      <c r="H98" s="44">
        <v>161009668</v>
      </c>
      <c r="I98" s="44" t="s">
        <v>110</v>
      </c>
      <c r="J98" s="50">
        <v>4420</v>
      </c>
      <c r="K98" s="50">
        <v>4001.9183260209252</v>
      </c>
    </row>
    <row r="99" spans="2:19" x14ac:dyDescent="0.25">
      <c r="B99" s="45"/>
      <c r="C99" s="44" t="s">
        <v>16</v>
      </c>
      <c r="D99" s="44" t="s">
        <v>11</v>
      </c>
      <c r="E99" s="44" t="s">
        <v>10</v>
      </c>
      <c r="F99" s="42">
        <v>1074.8499999999999</v>
      </c>
      <c r="G99" s="42">
        <v>1081.54</v>
      </c>
      <c r="H99" s="44">
        <v>161009668</v>
      </c>
      <c r="I99" s="44" t="s">
        <v>110</v>
      </c>
      <c r="J99" s="50">
        <v>4128</v>
      </c>
      <c r="K99" s="50">
        <v>3177.6355242910527</v>
      </c>
    </row>
    <row r="100" spans="2:19" x14ac:dyDescent="0.25">
      <c r="B100" s="45">
        <v>60</v>
      </c>
      <c r="C100" s="44" t="s">
        <v>106</v>
      </c>
      <c r="D100" s="44" t="s">
        <v>11</v>
      </c>
      <c r="E100" s="44" t="s">
        <v>10</v>
      </c>
      <c r="F100" s="42">
        <v>3866</v>
      </c>
      <c r="G100" s="42">
        <v>3973.92</v>
      </c>
      <c r="H100" s="44">
        <v>162000212</v>
      </c>
      <c r="I100" s="44" t="s">
        <v>98</v>
      </c>
      <c r="J100" s="50">
        <v>4068</v>
      </c>
      <c r="K100" s="50">
        <v>3187.406338797814</v>
      </c>
    </row>
    <row r="101" spans="2:19" x14ac:dyDescent="0.25">
      <c r="B101" s="45">
        <v>61</v>
      </c>
      <c r="C101" s="44" t="s">
        <v>21</v>
      </c>
      <c r="D101" s="44" t="s">
        <v>20</v>
      </c>
      <c r="E101" s="44" t="s">
        <v>19</v>
      </c>
      <c r="F101" s="42">
        <v>3900</v>
      </c>
      <c r="G101" s="42">
        <v>3922.36</v>
      </c>
      <c r="H101" s="44">
        <v>162002217</v>
      </c>
      <c r="I101" s="44" t="s">
        <v>109</v>
      </c>
      <c r="J101" s="50">
        <v>3160</v>
      </c>
      <c r="K101" s="50">
        <v>2433.7905210227882</v>
      </c>
    </row>
    <row r="102" spans="2:19" x14ac:dyDescent="0.25">
      <c r="B102" s="45">
        <v>61</v>
      </c>
      <c r="C102" s="44" t="s">
        <v>21</v>
      </c>
      <c r="D102" s="44" t="s">
        <v>20</v>
      </c>
      <c r="E102" s="44" t="s">
        <v>19</v>
      </c>
      <c r="F102" s="42">
        <v>3987</v>
      </c>
      <c r="G102" s="42">
        <v>4016.76</v>
      </c>
      <c r="H102" s="44">
        <v>162002218</v>
      </c>
      <c r="I102" s="44" t="s">
        <v>105</v>
      </c>
      <c r="J102" s="50">
        <v>3746</v>
      </c>
      <c r="K102" s="50">
        <v>2418.2815004809231</v>
      </c>
    </row>
    <row r="103" spans="2:19" x14ac:dyDescent="0.25">
      <c r="B103" s="45">
        <v>63</v>
      </c>
      <c r="C103" s="44" t="s">
        <v>34</v>
      </c>
      <c r="D103" s="44" t="s">
        <v>108</v>
      </c>
      <c r="E103" s="44" t="s">
        <v>32</v>
      </c>
      <c r="F103" s="42">
        <v>2590.91</v>
      </c>
      <c r="G103" s="42">
        <v>2606.59</v>
      </c>
      <c r="H103" s="44">
        <v>161009671</v>
      </c>
      <c r="I103" s="44" t="s">
        <v>105</v>
      </c>
      <c r="J103" s="50">
        <v>4921</v>
      </c>
      <c r="K103" s="50">
        <v>3967.0138431114046</v>
      </c>
    </row>
    <row r="104" spans="2:19" x14ac:dyDescent="0.25">
      <c r="B104" s="45"/>
      <c r="C104" s="44" t="s">
        <v>107</v>
      </c>
      <c r="D104" s="44" t="s">
        <v>11</v>
      </c>
      <c r="E104" s="44" t="s">
        <v>10</v>
      </c>
      <c r="F104" s="42">
        <v>1159.0899999999999</v>
      </c>
      <c r="G104" s="42">
        <v>1166.1099999999999</v>
      </c>
      <c r="H104" s="44">
        <v>161009671</v>
      </c>
      <c r="I104" s="44" t="s">
        <v>105</v>
      </c>
      <c r="J104" s="50">
        <v>4921</v>
      </c>
      <c r="K104" s="50">
        <v>3992.7261904761904</v>
      </c>
    </row>
    <row r="105" spans="2:19" x14ac:dyDescent="0.25">
      <c r="B105" s="45">
        <v>64</v>
      </c>
      <c r="C105" s="44" t="s">
        <v>106</v>
      </c>
      <c r="D105" s="44" t="s">
        <v>11</v>
      </c>
      <c r="E105" s="44" t="s">
        <v>10</v>
      </c>
      <c r="F105" s="42">
        <v>3676</v>
      </c>
      <c r="G105" s="42">
        <v>3704.34</v>
      </c>
      <c r="H105" s="44">
        <v>162000214</v>
      </c>
      <c r="I105" s="44" t="s">
        <v>105</v>
      </c>
      <c r="J105" s="50">
        <v>3797</v>
      </c>
      <c r="K105" s="50">
        <v>3427.9912882500275</v>
      </c>
    </row>
    <row r="106" spans="2:19" ht="21" customHeight="1" x14ac:dyDescent="0.25">
      <c r="B106" s="45">
        <v>65</v>
      </c>
      <c r="C106" s="44" t="s">
        <v>21</v>
      </c>
      <c r="D106" s="44" t="s">
        <v>20</v>
      </c>
      <c r="E106" s="44" t="s">
        <v>19</v>
      </c>
      <c r="F106" s="42">
        <v>3834</v>
      </c>
      <c r="G106" s="42">
        <v>3861.4</v>
      </c>
      <c r="H106" s="44">
        <v>162002221</v>
      </c>
      <c r="I106" s="44" t="s">
        <v>104</v>
      </c>
      <c r="J106" s="50">
        <v>4154</v>
      </c>
      <c r="K106" s="50">
        <v>3584.6135693215342</v>
      </c>
    </row>
    <row r="107" spans="2:19" s="32" customFormat="1" ht="32.25" customHeight="1" x14ac:dyDescent="0.25">
      <c r="B107" s="157"/>
      <c r="C107" s="156" t="s">
        <v>77</v>
      </c>
      <c r="D107" s="153"/>
      <c r="E107" s="155"/>
      <c r="F107" s="154">
        <f>SUM(F10:F106)</f>
        <v>241676.49999999997</v>
      </c>
      <c r="G107" s="154">
        <f>SUM(G10:G106)</f>
        <v>250360.32999999996</v>
      </c>
      <c r="H107" s="153"/>
      <c r="I107" s="153"/>
      <c r="J107" s="152">
        <f>SUMPRODUCT(G10:G106,J10:J106)/G107</f>
        <v>4107.0463148854278</v>
      </c>
      <c r="K107" s="152">
        <f>SUMPRODUCT(F10:F106,K10:K106)/F107</f>
        <v>3193.8139626396032</v>
      </c>
      <c r="L107"/>
      <c r="M107"/>
      <c r="N107"/>
      <c r="O107"/>
      <c r="P107"/>
      <c r="Q107"/>
      <c r="S107"/>
    </row>
    <row r="108" spans="2:19" s="8" customFormat="1" ht="32.25" customHeight="1" x14ac:dyDescent="0.25">
      <c r="B108" s="147"/>
      <c r="C108" s="151" t="s">
        <v>7</v>
      </c>
      <c r="D108" s="151"/>
      <c r="E108" s="151"/>
      <c r="F108" s="105">
        <f>'[19]F12 as per station'!D51</f>
        <v>77139.050000000047</v>
      </c>
      <c r="G108" s="150" t="s">
        <v>6</v>
      </c>
      <c r="H108" s="149"/>
      <c r="I108" s="148"/>
      <c r="J108" s="27">
        <v>4073</v>
      </c>
      <c r="K108" s="26">
        <v>2982</v>
      </c>
      <c r="L108"/>
      <c r="M108"/>
      <c r="N108"/>
      <c r="O108"/>
      <c r="P108"/>
      <c r="Q108"/>
      <c r="S108"/>
    </row>
    <row r="109" spans="2:19" s="8" customFormat="1" ht="32.25" customHeight="1" x14ac:dyDescent="0.25">
      <c r="B109" s="147"/>
      <c r="C109" s="146" t="s">
        <v>5</v>
      </c>
      <c r="D109" s="146"/>
      <c r="E109" s="146"/>
      <c r="F109" s="105">
        <f>SUM(F107:F108)</f>
        <v>318815.55000000005</v>
      </c>
      <c r="G109" s="146"/>
      <c r="H109" s="146"/>
      <c r="I109" s="145"/>
      <c r="J109" s="144">
        <f>SUMPRODUCT($F107:$F108,J107:J108)/$F109</f>
        <v>4098.8086351792062</v>
      </c>
      <c r="K109" s="144">
        <f>SUMPRODUCT($F107:$F108,K107:K108)/$F109</f>
        <v>3142.564492986211</v>
      </c>
      <c r="L109"/>
      <c r="M109"/>
      <c r="N109"/>
      <c r="O109"/>
      <c r="P109"/>
      <c r="Q109"/>
      <c r="S109"/>
    </row>
    <row r="110" spans="2:19" ht="15.75" x14ac:dyDescent="0.25">
      <c r="B110" s="142"/>
      <c r="C110" s="141"/>
      <c r="D110" s="140"/>
      <c r="E110" s="140"/>
      <c r="F110" s="139"/>
      <c r="G110" s="138"/>
      <c r="H110" s="140"/>
      <c r="I110" s="136"/>
      <c r="J110" s="19"/>
      <c r="K110" s="135"/>
    </row>
    <row r="111" spans="2:19" ht="15.75" x14ac:dyDescent="0.25">
      <c r="B111" s="142"/>
      <c r="C111" s="141"/>
      <c r="D111" s="140"/>
      <c r="E111" s="140"/>
      <c r="F111" s="139"/>
      <c r="G111" s="138"/>
      <c r="H111" s="140"/>
      <c r="I111" s="136"/>
      <c r="J111" s="19"/>
      <c r="K111" s="135"/>
    </row>
    <row r="112" spans="2:19" ht="15.75" x14ac:dyDescent="0.25">
      <c r="B112" s="142"/>
      <c r="C112" s="143"/>
      <c r="D112" s="140"/>
      <c r="E112" s="140"/>
      <c r="F112" s="139"/>
      <c r="G112" s="138"/>
      <c r="H112" s="140"/>
      <c r="I112" s="136"/>
      <c r="J112" s="19"/>
      <c r="K112" s="135"/>
    </row>
    <row r="113" spans="2:19" ht="15.75" x14ac:dyDescent="0.25">
      <c r="B113" s="142"/>
      <c r="C113" s="141"/>
      <c r="D113" s="140"/>
      <c r="E113" s="140"/>
      <c r="F113" s="139"/>
      <c r="G113" s="138"/>
      <c r="H113" s="140"/>
      <c r="I113" s="136"/>
      <c r="J113" s="19"/>
      <c r="K113" s="135"/>
    </row>
    <row r="114" spans="2:19" ht="15.75" x14ac:dyDescent="0.25">
      <c r="B114" s="142"/>
      <c r="C114" s="143"/>
      <c r="D114" s="140"/>
      <c r="E114" s="140"/>
      <c r="F114" s="139"/>
      <c r="G114" s="138"/>
      <c r="H114" s="140"/>
      <c r="I114" s="136"/>
      <c r="J114" s="19"/>
      <c r="K114" s="135"/>
    </row>
    <row r="115" spans="2:19" ht="15.75" x14ac:dyDescent="0.25">
      <c r="B115" s="142"/>
      <c r="C115" s="141"/>
      <c r="D115" s="140"/>
      <c r="E115" s="140"/>
      <c r="F115" s="139"/>
      <c r="G115" s="138"/>
      <c r="H115" s="137"/>
      <c r="I115" s="136"/>
      <c r="J115" s="19"/>
      <c r="K115" s="135"/>
    </row>
    <row r="116" spans="2:19" s="8" customFormat="1" x14ac:dyDescent="0.25">
      <c r="F116" s="134"/>
      <c r="G116" s="133"/>
      <c r="I116" s="132"/>
      <c r="K116" s="131"/>
      <c r="L116"/>
      <c r="R116"/>
    </row>
    <row r="117" spans="2:19" s="125" customFormat="1" x14ac:dyDescent="0.25">
      <c r="C117" s="130"/>
      <c r="D117" s="130"/>
      <c r="E117" s="130"/>
      <c r="F117" s="130"/>
      <c r="G117" s="130"/>
      <c r="H117" s="130"/>
      <c r="I117" s="129"/>
      <c r="J117" s="129"/>
      <c r="K117" s="128"/>
      <c r="L117" s="127"/>
      <c r="R117" s="126"/>
    </row>
    <row r="118" spans="2:19" s="13" customFormat="1" x14ac:dyDescent="0.25">
      <c r="C118" s="109" t="s">
        <v>102</v>
      </c>
      <c r="D118" s="124"/>
      <c r="E118" s="124"/>
      <c r="F118" s="124"/>
      <c r="G118" s="124"/>
      <c r="H118" s="124"/>
      <c r="I118" s="123"/>
      <c r="J118" s="123"/>
      <c r="K118" s="122"/>
      <c r="L118"/>
      <c r="M118"/>
      <c r="S118" s="14"/>
    </row>
    <row r="119" spans="2:19" s="32" customFormat="1" ht="38.25" x14ac:dyDescent="0.25">
      <c r="B119" s="72" t="s">
        <v>72</v>
      </c>
      <c r="C119" s="70" t="s">
        <v>71</v>
      </c>
      <c r="D119" s="70" t="s">
        <v>70</v>
      </c>
      <c r="E119" s="70" t="s">
        <v>69</v>
      </c>
      <c r="F119" s="121" t="s">
        <v>68</v>
      </c>
      <c r="G119" s="71" t="s">
        <v>67</v>
      </c>
      <c r="H119" s="120" t="s">
        <v>66</v>
      </c>
      <c r="I119" s="119" t="s">
        <v>65</v>
      </c>
      <c r="J119" s="68" t="s">
        <v>64</v>
      </c>
      <c r="K119" s="68" t="s">
        <v>63</v>
      </c>
      <c r="L119"/>
      <c r="M119"/>
      <c r="N119"/>
      <c r="O119"/>
      <c r="P119"/>
      <c r="Q119"/>
      <c r="S119"/>
    </row>
    <row r="120" spans="2:19" s="32" customFormat="1" ht="19.5" customHeight="1" x14ac:dyDescent="0.25">
      <c r="B120" s="117" t="s">
        <v>103</v>
      </c>
      <c r="C120" s="118" t="s">
        <v>102</v>
      </c>
      <c r="D120" s="114"/>
      <c r="E120" s="114"/>
      <c r="F120" s="114">
        <v>4000.4</v>
      </c>
      <c r="G120" s="114">
        <v>4000.4</v>
      </c>
      <c r="H120" s="114">
        <v>481000221</v>
      </c>
      <c r="I120" s="114" t="s">
        <v>100</v>
      </c>
      <c r="J120" s="113">
        <v>4705.3417118812986</v>
      </c>
      <c r="K120" s="113">
        <v>4705.3417118812986</v>
      </c>
      <c r="L120"/>
      <c r="M120"/>
      <c r="N120"/>
      <c r="O120"/>
      <c r="P120"/>
      <c r="Q120"/>
      <c r="S120"/>
    </row>
    <row r="121" spans="2:19" s="32" customFormat="1" ht="22.5" customHeight="1" x14ac:dyDescent="0.25">
      <c r="B121" s="117" t="s">
        <v>101</v>
      </c>
      <c r="C121" s="116"/>
      <c r="D121" s="114"/>
      <c r="E121" s="114"/>
      <c r="F121" s="115">
        <v>3731.95</v>
      </c>
      <c r="G121" s="115">
        <v>3718.6</v>
      </c>
      <c r="H121" s="114">
        <v>481000222</v>
      </c>
      <c r="I121" s="114" t="s">
        <v>100</v>
      </c>
      <c r="J121" s="113">
        <v>4663.3243482103408</v>
      </c>
      <c r="K121" s="113">
        <v>4663.3243482103408</v>
      </c>
      <c r="L121"/>
      <c r="M121"/>
      <c r="N121"/>
      <c r="O121"/>
      <c r="P121"/>
      <c r="Q121"/>
      <c r="S121"/>
    </row>
    <row r="122" spans="2:19" s="32" customFormat="1" ht="24.75" customHeight="1" x14ac:dyDescent="0.25">
      <c r="B122" s="117" t="s">
        <v>99</v>
      </c>
      <c r="C122" s="116"/>
      <c r="D122" s="114"/>
      <c r="E122" s="114"/>
      <c r="F122" s="115">
        <v>3980.1</v>
      </c>
      <c r="G122" s="115">
        <v>3968.8</v>
      </c>
      <c r="H122" s="114">
        <v>481000223</v>
      </c>
      <c r="I122" s="114" t="s">
        <v>98</v>
      </c>
      <c r="J122" s="113">
        <v>4657.0088008800876</v>
      </c>
      <c r="K122" s="113">
        <v>4657.0088008800876</v>
      </c>
      <c r="L122"/>
      <c r="M122"/>
      <c r="N122"/>
      <c r="O122"/>
      <c r="P122"/>
      <c r="Q122"/>
      <c r="S122"/>
    </row>
    <row r="123" spans="2:19" s="8" customFormat="1" ht="30" customHeight="1" x14ac:dyDescent="0.25">
      <c r="C123" s="72" t="s">
        <v>97</v>
      </c>
      <c r="D123" s="72"/>
      <c r="E123" s="72"/>
      <c r="F123" s="101">
        <f>SUM(F120:F122)</f>
        <v>11712.45</v>
      </c>
      <c r="G123" s="101">
        <f>SUM(G120:G122)</f>
        <v>11687.8</v>
      </c>
      <c r="H123" s="72"/>
      <c r="I123" s="100"/>
      <c r="J123" s="20">
        <f>SUMPRODUCT(G120:G122,J120:J122)/G123</f>
        <v>4675.5611350637255</v>
      </c>
      <c r="K123" s="20">
        <f>SUMPRODUCT(G120:G122,K120:K122)/G123</f>
        <v>4675.5611350637255</v>
      </c>
      <c r="L123"/>
      <c r="M123"/>
      <c r="N123"/>
      <c r="O123"/>
      <c r="P123"/>
      <c r="Q123"/>
      <c r="S123"/>
    </row>
    <row r="124" spans="2:19" s="8" customFormat="1" ht="33" customHeight="1" x14ac:dyDescent="0.25">
      <c r="C124" s="106" t="s">
        <v>96</v>
      </c>
      <c r="D124" s="106"/>
      <c r="E124" s="106"/>
      <c r="F124" s="112">
        <f>+'[19]F12 as per station'!D50</f>
        <v>0</v>
      </c>
      <c r="G124" s="104" t="s">
        <v>6</v>
      </c>
      <c r="H124" s="103"/>
      <c r="I124" s="102"/>
      <c r="J124" s="111">
        <v>0</v>
      </c>
      <c r="K124" s="27">
        <v>0</v>
      </c>
      <c r="L124"/>
      <c r="M124"/>
      <c r="N124"/>
      <c r="O124"/>
      <c r="P124"/>
      <c r="Q124"/>
      <c r="S124"/>
    </row>
    <row r="125" spans="2:19" s="8" customFormat="1" ht="36.75" customHeight="1" x14ac:dyDescent="0.25">
      <c r="C125" s="72" t="s">
        <v>95</v>
      </c>
      <c r="D125" s="72"/>
      <c r="E125" s="72"/>
      <c r="F125" s="101">
        <f>F123+F124</f>
        <v>11712.45</v>
      </c>
      <c r="G125" s="72"/>
      <c r="H125" s="72"/>
      <c r="I125" s="100"/>
      <c r="J125" s="99">
        <f>(F123*J123+F124*J124)/F125</f>
        <v>4675.5611350637255</v>
      </c>
      <c r="K125" s="20">
        <f>SUMPRODUCT(F123:F124,K123:K124)/F125</f>
        <v>4675.5611350637255</v>
      </c>
      <c r="L125"/>
      <c r="M125"/>
      <c r="N125"/>
      <c r="O125"/>
      <c r="P125"/>
      <c r="Q125"/>
      <c r="S125"/>
    </row>
    <row r="126" spans="2:19" ht="15.75" x14ac:dyDescent="0.25">
      <c r="B126" s="97"/>
      <c r="C126" s="6"/>
      <c r="D126" s="5"/>
      <c r="E126" s="5"/>
      <c r="F126" s="4"/>
      <c r="G126" s="4"/>
      <c r="H126" s="4"/>
      <c r="I126" s="4"/>
    </row>
    <row r="127" spans="2:19" ht="15.75" x14ac:dyDescent="0.25">
      <c r="B127" s="97"/>
      <c r="C127" s="6"/>
      <c r="D127" s="5"/>
      <c r="E127" s="5"/>
      <c r="F127" s="4"/>
      <c r="G127" s="4"/>
      <c r="H127" s="4"/>
      <c r="I127" s="4"/>
    </row>
    <row r="128" spans="2:19" ht="15.75" x14ac:dyDescent="0.25">
      <c r="B128" s="97"/>
      <c r="C128" s="6"/>
      <c r="D128" s="5"/>
      <c r="E128" s="5"/>
      <c r="F128" s="4"/>
      <c r="G128" s="4"/>
      <c r="H128" s="4"/>
      <c r="I128" s="4"/>
    </row>
    <row r="129" spans="2:19" s="32" customFormat="1" ht="60" x14ac:dyDescent="0.25">
      <c r="B129" s="110"/>
      <c r="C129" s="109" t="s">
        <v>94</v>
      </c>
      <c r="D129" s="5"/>
      <c r="E129" s="5"/>
      <c r="F129" s="108"/>
      <c r="G129" s="108"/>
      <c r="H129" s="5"/>
      <c r="I129" s="4"/>
      <c r="J129" s="107"/>
      <c r="K129" s="107"/>
      <c r="L129"/>
      <c r="M129"/>
      <c r="N129"/>
      <c r="O129"/>
      <c r="P129"/>
      <c r="Q129"/>
      <c r="S129"/>
    </row>
    <row r="130" spans="2:19" s="8" customFormat="1" ht="28.5" customHeight="1" x14ac:dyDescent="0.25">
      <c r="C130" s="72" t="s">
        <v>93</v>
      </c>
      <c r="D130" s="72"/>
      <c r="E130" s="72"/>
      <c r="F130" s="101">
        <f>F107+F123</f>
        <v>253388.94999999998</v>
      </c>
      <c r="G130" s="101">
        <f>G107+G123</f>
        <v>262048.12999999995</v>
      </c>
      <c r="H130" s="72"/>
      <c r="I130" s="100"/>
      <c r="J130" s="20">
        <f>SUMPRODUCT($F123*J123+$F107*J107)/$F130</f>
        <v>4133.3248933538152</v>
      </c>
      <c r="K130" s="20">
        <f>SUMPRODUCT($F123*K123+$F107*K107)/$F130</f>
        <v>3262.3050695708994</v>
      </c>
      <c r="L130"/>
      <c r="M130"/>
      <c r="N130"/>
      <c r="O130"/>
      <c r="P130"/>
      <c r="Q130"/>
      <c r="S130"/>
    </row>
    <row r="131" spans="2:19" s="8" customFormat="1" ht="33" customHeight="1" x14ac:dyDescent="0.25">
      <c r="C131" s="106" t="s">
        <v>92</v>
      </c>
      <c r="D131" s="106"/>
      <c r="E131" s="106"/>
      <c r="F131" s="105">
        <f>F124+F108</f>
        <v>77139.050000000047</v>
      </c>
      <c r="G131" s="104" t="s">
        <v>6</v>
      </c>
      <c r="H131" s="103"/>
      <c r="I131" s="102"/>
      <c r="J131" s="27">
        <v>4074</v>
      </c>
      <c r="K131" s="26">
        <v>2982</v>
      </c>
      <c r="L131"/>
      <c r="M131"/>
      <c r="N131"/>
      <c r="O131"/>
      <c r="P131"/>
      <c r="Q131"/>
      <c r="S131"/>
    </row>
    <row r="132" spans="2:19" s="8" customFormat="1" ht="36.75" customHeight="1" x14ac:dyDescent="0.25">
      <c r="C132" s="72" t="s">
        <v>91</v>
      </c>
      <c r="D132" s="72"/>
      <c r="E132" s="72"/>
      <c r="F132" s="101">
        <f>+F131+F130</f>
        <v>330528</v>
      </c>
      <c r="G132" s="72"/>
      <c r="H132" s="72"/>
      <c r="I132" s="100"/>
      <c r="J132" s="99">
        <f>(F130*J130+F131*J131)/F132</f>
        <v>4119.4795733970659</v>
      </c>
      <c r="K132" s="20">
        <f>SUMPRODUCT(F130:F131,K130:K131)/F132</f>
        <v>3196.8871117068666</v>
      </c>
      <c r="L132"/>
      <c r="M132"/>
      <c r="N132"/>
      <c r="O132"/>
      <c r="P132"/>
      <c r="Q132"/>
      <c r="S132"/>
    </row>
    <row r="133" spans="2:19" ht="15.75" x14ac:dyDescent="0.25">
      <c r="B133" s="97"/>
      <c r="C133" s="6"/>
      <c r="D133" s="5"/>
      <c r="E133" s="5"/>
      <c r="F133" s="4"/>
      <c r="G133" s="4"/>
      <c r="H133" s="4"/>
      <c r="I133" s="4"/>
    </row>
    <row r="134" spans="2:19" ht="15.75" x14ac:dyDescent="0.25">
      <c r="B134" s="97"/>
      <c r="C134" s="6"/>
      <c r="D134" s="5"/>
      <c r="E134" s="5"/>
      <c r="F134" s="4"/>
      <c r="G134" s="4"/>
      <c r="H134" s="4"/>
      <c r="I134" s="4"/>
    </row>
    <row r="135" spans="2:19" ht="15.75" x14ac:dyDescent="0.25">
      <c r="B135" s="97"/>
      <c r="C135" s="6"/>
      <c r="D135" s="5"/>
      <c r="E135" s="5"/>
      <c r="F135" s="4"/>
      <c r="G135" s="4"/>
      <c r="H135" s="4"/>
      <c r="I135" s="4"/>
    </row>
    <row r="136" spans="2:19" ht="15.75" x14ac:dyDescent="0.25">
      <c r="B136" s="97"/>
      <c r="C136" s="6"/>
      <c r="D136" s="5"/>
      <c r="E136" s="5"/>
      <c r="F136" s="4"/>
      <c r="G136" s="4"/>
      <c r="H136" s="4"/>
      <c r="I136" s="4"/>
    </row>
    <row r="137" spans="2:19" ht="15.75" x14ac:dyDescent="0.25">
      <c r="B137" s="97"/>
      <c r="C137" s="6"/>
      <c r="D137" s="5"/>
      <c r="E137" s="5"/>
      <c r="F137" s="4"/>
      <c r="G137" s="4"/>
      <c r="H137" s="4"/>
      <c r="I137" s="4"/>
    </row>
    <row r="138" spans="2:19" ht="15.75" x14ac:dyDescent="0.25">
      <c r="B138" s="97"/>
      <c r="C138" s="6"/>
      <c r="D138" s="5"/>
      <c r="E138" s="5"/>
      <c r="F138" s="4"/>
      <c r="G138" s="4"/>
      <c r="H138" s="4"/>
      <c r="I138" s="4"/>
    </row>
    <row r="139" spans="2:19" x14ac:dyDescent="0.25">
      <c r="B139" s="17" t="s">
        <v>4</v>
      </c>
      <c r="C139" s="17"/>
      <c r="D139" s="17"/>
      <c r="E139" s="17"/>
      <c r="F139" s="17"/>
      <c r="G139" s="17"/>
      <c r="H139" s="2"/>
      <c r="I139" s="2"/>
      <c r="J139" s="2"/>
      <c r="K139" s="16"/>
    </row>
    <row r="140" spans="2:19" x14ac:dyDescent="0.25">
      <c r="B140" s="17" t="s">
        <v>76</v>
      </c>
      <c r="C140" s="17"/>
      <c r="D140" s="17"/>
      <c r="E140" s="17"/>
      <c r="F140" s="17"/>
      <c r="G140" s="17"/>
      <c r="H140" s="17"/>
      <c r="I140" s="17"/>
      <c r="J140" s="17"/>
      <c r="K140" s="17"/>
    </row>
    <row r="141" spans="2:19" x14ac:dyDescent="0.25">
      <c r="B141" s="17" t="s">
        <v>75</v>
      </c>
      <c r="C141" s="17"/>
      <c r="D141" s="17"/>
      <c r="E141" s="17"/>
      <c r="F141" s="17"/>
      <c r="G141" s="17"/>
      <c r="H141" s="17"/>
      <c r="I141" s="8"/>
      <c r="J141" s="8"/>
      <c r="K141" s="16"/>
    </row>
    <row r="142" spans="2:19" x14ac:dyDescent="0.25">
      <c r="B142" s="17" t="s">
        <v>1</v>
      </c>
      <c r="C142" s="17"/>
      <c r="D142" s="17"/>
      <c r="E142" s="17"/>
      <c r="F142" s="17"/>
      <c r="G142" s="17"/>
      <c r="H142" s="17"/>
      <c r="I142" s="17"/>
      <c r="J142" s="17"/>
      <c r="K142" s="17"/>
    </row>
    <row r="143" spans="2:19" ht="15.75" x14ac:dyDescent="0.25">
      <c r="B143" s="98" t="s">
        <v>90</v>
      </c>
      <c r="C143" s="98"/>
      <c r="D143" s="98"/>
      <c r="E143" s="98"/>
      <c r="F143" s="98"/>
      <c r="G143" s="98"/>
      <c r="H143" s="98"/>
      <c r="I143" s="4"/>
    </row>
    <row r="144" spans="2:19" ht="15.75" x14ac:dyDescent="0.25">
      <c r="B144" s="97"/>
      <c r="C144" s="6"/>
      <c r="D144" s="5"/>
      <c r="E144" s="5"/>
      <c r="F144" s="4"/>
      <c r="G144" s="4"/>
      <c r="H144" s="4"/>
      <c r="I144" s="4"/>
    </row>
    <row r="157" spans="2:11" x14ac:dyDescent="0.25">
      <c r="B157" s="17"/>
      <c r="C157" s="17"/>
      <c r="D157" s="17"/>
      <c r="E157" s="17"/>
      <c r="F157" s="17"/>
      <c r="G157" s="17"/>
      <c r="H157" s="17"/>
      <c r="I157" s="17"/>
      <c r="J157" s="17"/>
      <c r="K157" s="17"/>
    </row>
    <row r="158" spans="2:11" x14ac:dyDescent="0.25">
      <c r="B158" s="17"/>
      <c r="C158" s="17"/>
      <c r="D158" s="17"/>
      <c r="E158" s="17"/>
      <c r="F158" s="17"/>
      <c r="G158" s="17"/>
      <c r="H158" s="17"/>
      <c r="I158" s="8"/>
      <c r="J158" s="8"/>
      <c r="K158" s="16"/>
    </row>
    <row r="159" spans="2:11" x14ac:dyDescent="0.25">
      <c r="B159" s="17"/>
      <c r="C159" s="17"/>
      <c r="D159" s="17"/>
      <c r="E159" s="17"/>
      <c r="F159" s="17"/>
      <c r="G159" s="17"/>
      <c r="H159" s="17"/>
      <c r="I159" s="17"/>
      <c r="J159" s="17"/>
      <c r="K159" s="17"/>
    </row>
  </sheetData>
  <mergeCells count="11">
    <mergeCell ref="B140:K140"/>
    <mergeCell ref="B141:H141"/>
    <mergeCell ref="B142:K142"/>
    <mergeCell ref="B157:K157"/>
    <mergeCell ref="B158:H158"/>
    <mergeCell ref="B159:K159"/>
    <mergeCell ref="G108:I108"/>
    <mergeCell ref="C120:C122"/>
    <mergeCell ref="G124:I124"/>
    <mergeCell ref="G131:I131"/>
    <mergeCell ref="B139:G139"/>
  </mergeCells>
  <conditionalFormatting sqref="C107:C108">
    <cfRule type="expression" dxfId="1480" priority="1" stopIfTrue="1">
      <formula>IF(#REF!&lt;#REF!,TRUE,FALSE)</formula>
    </cfRule>
    <cfRule type="expression" dxfId="1479" priority="2" stopIfTrue="1">
      <formula>IF(#REF!&lt;#REF!,TRUE,FALSE)</formula>
    </cfRule>
    <cfRule type="expression" dxfId="1478" priority="3" stopIfTrue="1">
      <formula>IF(#REF!&gt;#REF!,TRUE,FALSE)</formula>
    </cfRule>
    <cfRule type="expression" dxfId="1477" priority="4" stopIfTrue="1">
      <formula>IF(#REF!&lt;#REF!,TRUE,FALSE)</formula>
    </cfRule>
    <cfRule type="expression" dxfId="1476" priority="5" stopIfTrue="1">
      <formula>IF(#REF!&lt;#REF!,TRUE,FALSE)</formula>
    </cfRule>
    <cfRule type="expression" dxfId="1475" priority="6" stopIfTrue="1">
      <formula>IF(#REF!&gt;#REF!,TRUE,FALSE)</formula>
    </cfRule>
    <cfRule type="expression" dxfId="1474" priority="7" stopIfTrue="1">
      <formula>IF(#REF!&lt;#REF!,TRUE,FALSE)</formula>
    </cfRule>
    <cfRule type="expression" dxfId="1473" priority="8" stopIfTrue="1">
      <formula>IF(#REF!&lt;#REF!,TRUE,FALSE)</formula>
    </cfRule>
    <cfRule type="expression" dxfId="1472" priority="9" stopIfTrue="1">
      <formula>IF(#REF!&gt;#REF!,TRUE,FALSE)</formula>
    </cfRule>
    <cfRule type="expression" dxfId="1471" priority="10" stopIfTrue="1">
      <formula>IF(N107&lt;#REF!,TRUE,FALSE)</formula>
    </cfRule>
    <cfRule type="expression" dxfId="1470" priority="11" stopIfTrue="1">
      <formula>IF(N107&lt;#REF!,TRUE,FALSE)</formula>
    </cfRule>
    <cfRule type="expression" dxfId="1469" priority="12" stopIfTrue="1">
      <formula>IF(N107&gt;#REF!,TRUE,FALSE)</formula>
    </cfRule>
    <cfRule type="expression" dxfId="1468" priority="13" stopIfTrue="1">
      <formula>IF(O107&lt;#REF!,TRUE,FALSE)</formula>
    </cfRule>
    <cfRule type="expression" dxfId="1467" priority="14" stopIfTrue="1">
      <formula>IF(O107&lt;#REF!,TRUE,FALSE)</formula>
    </cfRule>
    <cfRule type="expression" dxfId="1466" priority="15" stopIfTrue="1">
      <formula>IF(O107&gt;#REF!,TRUE,FALSE)</formula>
    </cfRule>
    <cfRule type="expression" dxfId="1465" priority="16" stopIfTrue="1">
      <formula>IF(L107&lt;#REF!,TRUE,FALSE)</formula>
    </cfRule>
    <cfRule type="expression" dxfId="1464" priority="17" stopIfTrue="1">
      <formula>IF(L107&lt;#REF!,TRUE,FALSE)</formula>
    </cfRule>
    <cfRule type="expression" dxfId="1463" priority="18" stopIfTrue="1">
      <formula>IF(L107&gt;#REF!,TRUE,FALSE)</formula>
    </cfRule>
    <cfRule type="expression" dxfId="1462" priority="19" stopIfTrue="1">
      <formula>IF(N107&lt;#REF!,TRUE,FALSE)</formula>
    </cfRule>
    <cfRule type="expression" dxfId="1461" priority="20" stopIfTrue="1">
      <formula>IF(N107&lt;#REF!,TRUE,FALSE)</formula>
    </cfRule>
    <cfRule type="expression" dxfId="1460" priority="21" stopIfTrue="1">
      <formula>IF(N107&gt;#REF!,TRUE,FALSE)</formula>
    </cfRule>
    <cfRule type="expression" dxfId="1459" priority="22" stopIfTrue="1">
      <formula>IF(#REF!&lt;#REF!,TRUE,FALSE)</formula>
    </cfRule>
    <cfRule type="expression" dxfId="1458" priority="23" stopIfTrue="1">
      <formula>IF(#REF!&lt;#REF!,TRUE,FALSE)</formula>
    </cfRule>
    <cfRule type="expression" dxfId="1457" priority="24" stopIfTrue="1">
      <formula>IF(#REF!&gt;#REF!,TRUE,FALSE)</formula>
    </cfRule>
    <cfRule type="expression" dxfId="1456" priority="25" stopIfTrue="1">
      <formula>IF(L107&lt;#REF!,TRUE,FALSE)</formula>
    </cfRule>
    <cfRule type="expression" dxfId="1455" priority="26" stopIfTrue="1">
      <formula>IF(L107&lt;#REF!,TRUE,FALSE)</formula>
    </cfRule>
    <cfRule type="expression" dxfId="1454" priority="27" stopIfTrue="1">
      <formula>IF(L107&gt;#REF!,TRUE,FALSE)</formula>
    </cfRule>
    <cfRule type="expression" dxfId="1453" priority="28" stopIfTrue="1">
      <formula>IF(#REF!&lt;#REF!,TRUE,FALSE)</formula>
    </cfRule>
    <cfRule type="expression" dxfId="1452" priority="29" stopIfTrue="1">
      <formula>IF(#REF!&lt;#REF!,TRUE,FALSE)</formula>
    </cfRule>
    <cfRule type="expression" dxfId="1451" priority="30" stopIfTrue="1">
      <formula>IF(#REF!&gt;#REF!,TRUE,FALSE)</formula>
    </cfRule>
    <cfRule type="expression" dxfId="1450" priority="31" stopIfTrue="1">
      <formula>IF(O107&lt;#REF!,TRUE,FALSE)</formula>
    </cfRule>
    <cfRule type="expression" dxfId="1449" priority="32" stopIfTrue="1">
      <formula>IF(O107&lt;#REF!,TRUE,FALSE)</formula>
    </cfRule>
    <cfRule type="expression" dxfId="1448" priority="33" stopIfTrue="1">
      <formula>IF(O107&gt;#REF!,TRUE,FALSE)</formula>
    </cfRule>
    <cfRule type="expression" dxfId="1447" priority="34" stopIfTrue="1">
      <formula>IF(L107&lt;#REF!,TRUE,FALSE)</formula>
    </cfRule>
    <cfRule type="expression" dxfId="1446" priority="35" stopIfTrue="1">
      <formula>IF(L107&lt;#REF!,TRUE,FALSE)</formula>
    </cfRule>
    <cfRule type="expression" dxfId="1445" priority="36" stopIfTrue="1">
      <formula>IF(L107&gt;#REF!,TRUE,FALSE)</formula>
    </cfRule>
    <cfRule type="expression" dxfId="1444" priority="37" stopIfTrue="1">
      <formula>IF(N107&lt;#REF!,TRUE,FALSE)</formula>
    </cfRule>
    <cfRule type="expression" dxfId="1443" priority="38" stopIfTrue="1">
      <formula>IF(N107&lt;#REF!,TRUE,FALSE)</formula>
    </cfRule>
    <cfRule type="expression" dxfId="1442" priority="39" stopIfTrue="1">
      <formula>IF(N107&gt;#REF!,TRUE,FALSE)</formula>
    </cfRule>
    <cfRule type="expression" dxfId="1441" priority="40" stopIfTrue="1">
      <formula>IF(O107&lt;#REF!,TRUE,FALSE)</formula>
    </cfRule>
    <cfRule type="expression" dxfId="1440" priority="41" stopIfTrue="1">
      <formula>IF(O107&lt;#REF!,TRUE,FALSE)</formula>
    </cfRule>
    <cfRule type="expression" dxfId="1439" priority="42" stopIfTrue="1">
      <formula>IF(O107&gt;#REF!,TRUE,FALSE)</formula>
    </cfRule>
    <cfRule type="expression" dxfId="1438" priority="43" stopIfTrue="1">
      <formula>IF(L107&lt;#REF!,TRUE,FALSE)</formula>
    </cfRule>
    <cfRule type="expression" dxfId="1437" priority="44" stopIfTrue="1">
      <formula>IF(L107&lt;#REF!,TRUE,FALSE)</formula>
    </cfRule>
    <cfRule type="expression" dxfId="1436" priority="45" stopIfTrue="1">
      <formula>IF(L107&gt;#REF!,TRUE,FALSE)</formula>
    </cfRule>
    <cfRule type="expression" dxfId="1435" priority="46" stopIfTrue="1">
      <formula>IF(N107&lt;#REF!,TRUE,FALSE)</formula>
    </cfRule>
    <cfRule type="expression" dxfId="1434" priority="47" stopIfTrue="1">
      <formula>IF(N107&lt;#REF!,TRUE,FALSE)</formula>
    </cfRule>
    <cfRule type="expression" dxfId="1433" priority="48" stopIfTrue="1">
      <formula>IF(N107&gt;#REF!,TRUE,FALSE)</formula>
    </cfRule>
    <cfRule type="expression" dxfId="1432" priority="49" stopIfTrue="1">
      <formula>IF(O107&lt;#REF!,TRUE,FALSE)</formula>
    </cfRule>
    <cfRule type="expression" dxfId="1431" priority="50" stopIfTrue="1">
      <formula>IF(O107&lt;#REF!,TRUE,FALSE)</formula>
    </cfRule>
    <cfRule type="expression" dxfId="1430" priority="51" stopIfTrue="1">
      <formula>IF(O107&gt;#REF!,TRUE,FALSE)</formula>
    </cfRule>
    <cfRule type="expression" dxfId="1429" priority="52" stopIfTrue="1">
      <formula>IF(L107&lt;#REF!,TRUE,FALSE)</formula>
    </cfRule>
    <cfRule type="expression" dxfId="1428" priority="53" stopIfTrue="1">
      <formula>IF(L107&lt;#REF!,TRUE,FALSE)</formula>
    </cfRule>
    <cfRule type="expression" dxfId="1427" priority="54" stopIfTrue="1">
      <formula>IF(L107&gt;#REF!,TRUE,FALSE)</formula>
    </cfRule>
    <cfRule type="expression" dxfId="1426" priority="55" stopIfTrue="1">
      <formula>IF(N107&lt;#REF!,TRUE,FALSE)</formula>
    </cfRule>
    <cfRule type="expression" dxfId="1425" priority="56" stopIfTrue="1">
      <formula>IF(N107&lt;#REF!,TRUE,FALSE)</formula>
    </cfRule>
    <cfRule type="expression" dxfId="1424" priority="57" stopIfTrue="1">
      <formula>IF(N107&gt;#REF!,TRUE,FALSE)</formula>
    </cfRule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2D6CC9-B336-4972-9861-2CA1B6172126}">
  <dimension ref="A3:V129"/>
  <sheetViews>
    <sheetView showGridLines="0" workbookViewId="0">
      <pane xSplit="3" ySplit="9" topLeftCell="D10" activePane="bottomRight" state="frozen"/>
      <selection activeCell="P14" sqref="P14"/>
      <selection pane="topRight" activeCell="P14" sqref="P14"/>
      <selection pane="bottomLeft" activeCell="P14" sqref="P14"/>
      <selection pane="bottomRight" activeCell="P14" sqref="P14"/>
    </sheetView>
  </sheetViews>
  <sheetFormatPr defaultColWidth="9.140625" defaultRowHeight="15" x14ac:dyDescent="0.25"/>
  <cols>
    <col min="1" max="1" width="10.140625" customWidth="1"/>
    <col min="2" max="2" width="8.5703125" customWidth="1"/>
    <col min="3" max="3" width="14.140625" customWidth="1"/>
    <col min="4" max="4" width="13.140625" customWidth="1"/>
    <col min="5" max="5" width="8.140625" customWidth="1"/>
    <col min="6" max="6" width="16.28515625" customWidth="1"/>
    <col min="7" max="7" width="12.7109375" customWidth="1"/>
    <col min="8" max="8" width="13.85546875" customWidth="1"/>
    <col min="9" max="9" width="15.140625" customWidth="1"/>
    <col min="10" max="10" width="9.28515625" customWidth="1"/>
    <col min="11" max="11" width="10.42578125" customWidth="1"/>
    <col min="12" max="12" width="8.85546875" hidden="1" customWidth="1"/>
    <col min="13" max="13" width="9.5703125" hidden="1" customWidth="1"/>
    <col min="14" max="14" width="10" customWidth="1"/>
    <col min="15" max="15" width="9.5703125" bestFit="1" customWidth="1"/>
    <col min="257" max="257" width="10.140625" customWidth="1"/>
    <col min="258" max="258" width="8.5703125" customWidth="1"/>
    <col min="259" max="259" width="14.140625" customWidth="1"/>
    <col min="260" max="260" width="13.140625" customWidth="1"/>
    <col min="261" max="261" width="8.140625" customWidth="1"/>
    <col min="262" max="262" width="16.28515625" customWidth="1"/>
    <col min="263" max="263" width="12.7109375" customWidth="1"/>
    <col min="264" max="264" width="13.85546875" customWidth="1"/>
    <col min="265" max="265" width="15.140625" customWidth="1"/>
    <col min="266" max="266" width="9.28515625" customWidth="1"/>
    <col min="267" max="267" width="10.42578125" customWidth="1"/>
    <col min="268" max="268" width="8.85546875" customWidth="1"/>
    <col min="269" max="269" width="9.5703125" customWidth="1"/>
    <col min="270" max="270" width="10" customWidth="1"/>
    <col min="271" max="271" width="9.5703125" bestFit="1" customWidth="1"/>
    <col min="513" max="513" width="10.140625" customWidth="1"/>
    <col min="514" max="514" width="8.5703125" customWidth="1"/>
    <col min="515" max="515" width="14.140625" customWidth="1"/>
    <col min="516" max="516" width="13.140625" customWidth="1"/>
    <col min="517" max="517" width="8.140625" customWidth="1"/>
    <col min="518" max="518" width="16.28515625" customWidth="1"/>
    <col min="519" max="519" width="12.7109375" customWidth="1"/>
    <col min="520" max="520" width="13.85546875" customWidth="1"/>
    <col min="521" max="521" width="15.140625" customWidth="1"/>
    <col min="522" max="522" width="9.28515625" customWidth="1"/>
    <col min="523" max="523" width="10.42578125" customWidth="1"/>
    <col min="524" max="524" width="8.85546875" customWidth="1"/>
    <col min="525" max="525" width="9.5703125" customWidth="1"/>
    <col min="526" max="526" width="10" customWidth="1"/>
    <col min="527" max="527" width="9.5703125" bestFit="1" customWidth="1"/>
    <col min="769" max="769" width="10.140625" customWidth="1"/>
    <col min="770" max="770" width="8.5703125" customWidth="1"/>
    <col min="771" max="771" width="14.140625" customWidth="1"/>
    <col min="772" max="772" width="13.140625" customWidth="1"/>
    <col min="773" max="773" width="8.140625" customWidth="1"/>
    <col min="774" max="774" width="16.28515625" customWidth="1"/>
    <col min="775" max="775" width="12.7109375" customWidth="1"/>
    <col min="776" max="776" width="13.85546875" customWidth="1"/>
    <col min="777" max="777" width="15.140625" customWidth="1"/>
    <col min="778" max="778" width="9.28515625" customWidth="1"/>
    <col min="779" max="779" width="10.42578125" customWidth="1"/>
    <col min="780" max="780" width="8.85546875" customWidth="1"/>
    <col min="781" max="781" width="9.5703125" customWidth="1"/>
    <col min="782" max="782" width="10" customWidth="1"/>
    <col min="783" max="783" width="9.5703125" bestFit="1" customWidth="1"/>
    <col min="1025" max="1025" width="10.140625" customWidth="1"/>
    <col min="1026" max="1026" width="8.5703125" customWidth="1"/>
    <col min="1027" max="1027" width="14.140625" customWidth="1"/>
    <col min="1028" max="1028" width="13.140625" customWidth="1"/>
    <col min="1029" max="1029" width="8.140625" customWidth="1"/>
    <col min="1030" max="1030" width="16.28515625" customWidth="1"/>
    <col min="1031" max="1031" width="12.7109375" customWidth="1"/>
    <col min="1032" max="1032" width="13.85546875" customWidth="1"/>
    <col min="1033" max="1033" width="15.140625" customWidth="1"/>
    <col min="1034" max="1034" width="9.28515625" customWidth="1"/>
    <col min="1035" max="1035" width="10.42578125" customWidth="1"/>
    <col min="1036" max="1036" width="8.85546875" customWidth="1"/>
    <col min="1037" max="1037" width="9.5703125" customWidth="1"/>
    <col min="1038" max="1038" width="10" customWidth="1"/>
    <col min="1039" max="1039" width="9.5703125" bestFit="1" customWidth="1"/>
    <col min="1281" max="1281" width="10.140625" customWidth="1"/>
    <col min="1282" max="1282" width="8.5703125" customWidth="1"/>
    <col min="1283" max="1283" width="14.140625" customWidth="1"/>
    <col min="1284" max="1284" width="13.140625" customWidth="1"/>
    <col min="1285" max="1285" width="8.140625" customWidth="1"/>
    <col min="1286" max="1286" width="16.28515625" customWidth="1"/>
    <col min="1287" max="1287" width="12.7109375" customWidth="1"/>
    <col min="1288" max="1288" width="13.85546875" customWidth="1"/>
    <col min="1289" max="1289" width="15.140625" customWidth="1"/>
    <col min="1290" max="1290" width="9.28515625" customWidth="1"/>
    <col min="1291" max="1291" width="10.42578125" customWidth="1"/>
    <col min="1292" max="1292" width="8.85546875" customWidth="1"/>
    <col min="1293" max="1293" width="9.5703125" customWidth="1"/>
    <col min="1294" max="1294" width="10" customWidth="1"/>
    <col min="1295" max="1295" width="9.5703125" bestFit="1" customWidth="1"/>
    <col min="1537" max="1537" width="10.140625" customWidth="1"/>
    <col min="1538" max="1538" width="8.5703125" customWidth="1"/>
    <col min="1539" max="1539" width="14.140625" customWidth="1"/>
    <col min="1540" max="1540" width="13.140625" customWidth="1"/>
    <col min="1541" max="1541" width="8.140625" customWidth="1"/>
    <col min="1542" max="1542" width="16.28515625" customWidth="1"/>
    <col min="1543" max="1543" width="12.7109375" customWidth="1"/>
    <col min="1544" max="1544" width="13.85546875" customWidth="1"/>
    <col min="1545" max="1545" width="15.140625" customWidth="1"/>
    <col min="1546" max="1546" width="9.28515625" customWidth="1"/>
    <col min="1547" max="1547" width="10.42578125" customWidth="1"/>
    <col min="1548" max="1548" width="8.85546875" customWidth="1"/>
    <col min="1549" max="1549" width="9.5703125" customWidth="1"/>
    <col min="1550" max="1550" width="10" customWidth="1"/>
    <col min="1551" max="1551" width="9.5703125" bestFit="1" customWidth="1"/>
    <col min="1793" max="1793" width="10.140625" customWidth="1"/>
    <col min="1794" max="1794" width="8.5703125" customWidth="1"/>
    <col min="1795" max="1795" width="14.140625" customWidth="1"/>
    <col min="1796" max="1796" width="13.140625" customWidth="1"/>
    <col min="1797" max="1797" width="8.140625" customWidth="1"/>
    <col min="1798" max="1798" width="16.28515625" customWidth="1"/>
    <col min="1799" max="1799" width="12.7109375" customWidth="1"/>
    <col min="1800" max="1800" width="13.85546875" customWidth="1"/>
    <col min="1801" max="1801" width="15.140625" customWidth="1"/>
    <col min="1802" max="1802" width="9.28515625" customWidth="1"/>
    <col min="1803" max="1803" width="10.42578125" customWidth="1"/>
    <col min="1804" max="1804" width="8.85546875" customWidth="1"/>
    <col min="1805" max="1805" width="9.5703125" customWidth="1"/>
    <col min="1806" max="1806" width="10" customWidth="1"/>
    <col min="1807" max="1807" width="9.5703125" bestFit="1" customWidth="1"/>
    <col min="2049" max="2049" width="10.140625" customWidth="1"/>
    <col min="2050" max="2050" width="8.5703125" customWidth="1"/>
    <col min="2051" max="2051" width="14.140625" customWidth="1"/>
    <col min="2052" max="2052" width="13.140625" customWidth="1"/>
    <col min="2053" max="2053" width="8.140625" customWidth="1"/>
    <col min="2054" max="2054" width="16.28515625" customWidth="1"/>
    <col min="2055" max="2055" width="12.7109375" customWidth="1"/>
    <col min="2056" max="2056" width="13.85546875" customWidth="1"/>
    <col min="2057" max="2057" width="15.140625" customWidth="1"/>
    <col min="2058" max="2058" width="9.28515625" customWidth="1"/>
    <col min="2059" max="2059" width="10.42578125" customWidth="1"/>
    <col min="2060" max="2060" width="8.85546875" customWidth="1"/>
    <col min="2061" max="2061" width="9.5703125" customWidth="1"/>
    <col min="2062" max="2062" width="10" customWidth="1"/>
    <col min="2063" max="2063" width="9.5703125" bestFit="1" customWidth="1"/>
    <col min="2305" max="2305" width="10.140625" customWidth="1"/>
    <col min="2306" max="2306" width="8.5703125" customWidth="1"/>
    <col min="2307" max="2307" width="14.140625" customWidth="1"/>
    <col min="2308" max="2308" width="13.140625" customWidth="1"/>
    <col min="2309" max="2309" width="8.140625" customWidth="1"/>
    <col min="2310" max="2310" width="16.28515625" customWidth="1"/>
    <col min="2311" max="2311" width="12.7109375" customWidth="1"/>
    <col min="2312" max="2312" width="13.85546875" customWidth="1"/>
    <col min="2313" max="2313" width="15.140625" customWidth="1"/>
    <col min="2314" max="2314" width="9.28515625" customWidth="1"/>
    <col min="2315" max="2315" width="10.42578125" customWidth="1"/>
    <col min="2316" max="2316" width="8.85546875" customWidth="1"/>
    <col min="2317" max="2317" width="9.5703125" customWidth="1"/>
    <col min="2318" max="2318" width="10" customWidth="1"/>
    <col min="2319" max="2319" width="9.5703125" bestFit="1" customWidth="1"/>
    <col min="2561" max="2561" width="10.140625" customWidth="1"/>
    <col min="2562" max="2562" width="8.5703125" customWidth="1"/>
    <col min="2563" max="2563" width="14.140625" customWidth="1"/>
    <col min="2564" max="2564" width="13.140625" customWidth="1"/>
    <col min="2565" max="2565" width="8.140625" customWidth="1"/>
    <col min="2566" max="2566" width="16.28515625" customWidth="1"/>
    <col min="2567" max="2567" width="12.7109375" customWidth="1"/>
    <col min="2568" max="2568" width="13.85546875" customWidth="1"/>
    <col min="2569" max="2569" width="15.140625" customWidth="1"/>
    <col min="2570" max="2570" width="9.28515625" customWidth="1"/>
    <col min="2571" max="2571" width="10.42578125" customWidth="1"/>
    <col min="2572" max="2572" width="8.85546875" customWidth="1"/>
    <col min="2573" max="2573" width="9.5703125" customWidth="1"/>
    <col min="2574" max="2574" width="10" customWidth="1"/>
    <col min="2575" max="2575" width="9.5703125" bestFit="1" customWidth="1"/>
    <col min="2817" max="2817" width="10.140625" customWidth="1"/>
    <col min="2818" max="2818" width="8.5703125" customWidth="1"/>
    <col min="2819" max="2819" width="14.140625" customWidth="1"/>
    <col min="2820" max="2820" width="13.140625" customWidth="1"/>
    <col min="2821" max="2821" width="8.140625" customWidth="1"/>
    <col min="2822" max="2822" width="16.28515625" customWidth="1"/>
    <col min="2823" max="2823" width="12.7109375" customWidth="1"/>
    <col min="2824" max="2824" width="13.85546875" customWidth="1"/>
    <col min="2825" max="2825" width="15.140625" customWidth="1"/>
    <col min="2826" max="2826" width="9.28515625" customWidth="1"/>
    <col min="2827" max="2827" width="10.42578125" customWidth="1"/>
    <col min="2828" max="2828" width="8.85546875" customWidth="1"/>
    <col min="2829" max="2829" width="9.5703125" customWidth="1"/>
    <col min="2830" max="2830" width="10" customWidth="1"/>
    <col min="2831" max="2831" width="9.5703125" bestFit="1" customWidth="1"/>
    <col min="3073" max="3073" width="10.140625" customWidth="1"/>
    <col min="3074" max="3074" width="8.5703125" customWidth="1"/>
    <col min="3075" max="3075" width="14.140625" customWidth="1"/>
    <col min="3076" max="3076" width="13.140625" customWidth="1"/>
    <col min="3077" max="3077" width="8.140625" customWidth="1"/>
    <col min="3078" max="3078" width="16.28515625" customWidth="1"/>
    <col min="3079" max="3079" width="12.7109375" customWidth="1"/>
    <col min="3080" max="3080" width="13.85546875" customWidth="1"/>
    <col min="3081" max="3081" width="15.140625" customWidth="1"/>
    <col min="3082" max="3082" width="9.28515625" customWidth="1"/>
    <col min="3083" max="3083" width="10.42578125" customWidth="1"/>
    <col min="3084" max="3084" width="8.85546875" customWidth="1"/>
    <col min="3085" max="3085" width="9.5703125" customWidth="1"/>
    <col min="3086" max="3086" width="10" customWidth="1"/>
    <col min="3087" max="3087" width="9.5703125" bestFit="1" customWidth="1"/>
    <col min="3329" max="3329" width="10.140625" customWidth="1"/>
    <col min="3330" max="3330" width="8.5703125" customWidth="1"/>
    <col min="3331" max="3331" width="14.140625" customWidth="1"/>
    <col min="3332" max="3332" width="13.140625" customWidth="1"/>
    <col min="3333" max="3333" width="8.140625" customWidth="1"/>
    <col min="3334" max="3334" width="16.28515625" customWidth="1"/>
    <col min="3335" max="3335" width="12.7109375" customWidth="1"/>
    <col min="3336" max="3336" width="13.85546875" customWidth="1"/>
    <col min="3337" max="3337" width="15.140625" customWidth="1"/>
    <col min="3338" max="3338" width="9.28515625" customWidth="1"/>
    <col min="3339" max="3339" width="10.42578125" customWidth="1"/>
    <col min="3340" max="3340" width="8.85546875" customWidth="1"/>
    <col min="3341" max="3341" width="9.5703125" customWidth="1"/>
    <col min="3342" max="3342" width="10" customWidth="1"/>
    <col min="3343" max="3343" width="9.5703125" bestFit="1" customWidth="1"/>
    <col min="3585" max="3585" width="10.140625" customWidth="1"/>
    <col min="3586" max="3586" width="8.5703125" customWidth="1"/>
    <col min="3587" max="3587" width="14.140625" customWidth="1"/>
    <col min="3588" max="3588" width="13.140625" customWidth="1"/>
    <col min="3589" max="3589" width="8.140625" customWidth="1"/>
    <col min="3590" max="3590" width="16.28515625" customWidth="1"/>
    <col min="3591" max="3591" width="12.7109375" customWidth="1"/>
    <col min="3592" max="3592" width="13.85546875" customWidth="1"/>
    <col min="3593" max="3593" width="15.140625" customWidth="1"/>
    <col min="3594" max="3594" width="9.28515625" customWidth="1"/>
    <col min="3595" max="3595" width="10.42578125" customWidth="1"/>
    <col min="3596" max="3596" width="8.85546875" customWidth="1"/>
    <col min="3597" max="3597" width="9.5703125" customWidth="1"/>
    <col min="3598" max="3598" width="10" customWidth="1"/>
    <col min="3599" max="3599" width="9.5703125" bestFit="1" customWidth="1"/>
    <col min="3841" max="3841" width="10.140625" customWidth="1"/>
    <col min="3842" max="3842" width="8.5703125" customWidth="1"/>
    <col min="3843" max="3843" width="14.140625" customWidth="1"/>
    <col min="3844" max="3844" width="13.140625" customWidth="1"/>
    <col min="3845" max="3845" width="8.140625" customWidth="1"/>
    <col min="3846" max="3846" width="16.28515625" customWidth="1"/>
    <col min="3847" max="3847" width="12.7109375" customWidth="1"/>
    <col min="3848" max="3848" width="13.85546875" customWidth="1"/>
    <col min="3849" max="3849" width="15.140625" customWidth="1"/>
    <col min="3850" max="3850" width="9.28515625" customWidth="1"/>
    <col min="3851" max="3851" width="10.42578125" customWidth="1"/>
    <col min="3852" max="3852" width="8.85546875" customWidth="1"/>
    <col min="3853" max="3853" width="9.5703125" customWidth="1"/>
    <col min="3854" max="3854" width="10" customWidth="1"/>
    <col min="3855" max="3855" width="9.5703125" bestFit="1" customWidth="1"/>
    <col min="4097" max="4097" width="10.140625" customWidth="1"/>
    <col min="4098" max="4098" width="8.5703125" customWidth="1"/>
    <col min="4099" max="4099" width="14.140625" customWidth="1"/>
    <col min="4100" max="4100" width="13.140625" customWidth="1"/>
    <col min="4101" max="4101" width="8.140625" customWidth="1"/>
    <col min="4102" max="4102" width="16.28515625" customWidth="1"/>
    <col min="4103" max="4103" width="12.7109375" customWidth="1"/>
    <col min="4104" max="4104" width="13.85546875" customWidth="1"/>
    <col min="4105" max="4105" width="15.140625" customWidth="1"/>
    <col min="4106" max="4106" width="9.28515625" customWidth="1"/>
    <col min="4107" max="4107" width="10.42578125" customWidth="1"/>
    <col min="4108" max="4108" width="8.85546875" customWidth="1"/>
    <col min="4109" max="4109" width="9.5703125" customWidth="1"/>
    <col min="4110" max="4110" width="10" customWidth="1"/>
    <col min="4111" max="4111" width="9.5703125" bestFit="1" customWidth="1"/>
    <col min="4353" max="4353" width="10.140625" customWidth="1"/>
    <col min="4354" max="4354" width="8.5703125" customWidth="1"/>
    <col min="4355" max="4355" width="14.140625" customWidth="1"/>
    <col min="4356" max="4356" width="13.140625" customWidth="1"/>
    <col min="4357" max="4357" width="8.140625" customWidth="1"/>
    <col min="4358" max="4358" width="16.28515625" customWidth="1"/>
    <col min="4359" max="4359" width="12.7109375" customWidth="1"/>
    <col min="4360" max="4360" width="13.85546875" customWidth="1"/>
    <col min="4361" max="4361" width="15.140625" customWidth="1"/>
    <col min="4362" max="4362" width="9.28515625" customWidth="1"/>
    <col min="4363" max="4363" width="10.42578125" customWidth="1"/>
    <col min="4364" max="4364" width="8.85546875" customWidth="1"/>
    <col min="4365" max="4365" width="9.5703125" customWidth="1"/>
    <col min="4366" max="4366" width="10" customWidth="1"/>
    <col min="4367" max="4367" width="9.5703125" bestFit="1" customWidth="1"/>
    <col min="4609" max="4609" width="10.140625" customWidth="1"/>
    <col min="4610" max="4610" width="8.5703125" customWidth="1"/>
    <col min="4611" max="4611" width="14.140625" customWidth="1"/>
    <col min="4612" max="4612" width="13.140625" customWidth="1"/>
    <col min="4613" max="4613" width="8.140625" customWidth="1"/>
    <col min="4614" max="4614" width="16.28515625" customWidth="1"/>
    <col min="4615" max="4615" width="12.7109375" customWidth="1"/>
    <col min="4616" max="4616" width="13.85546875" customWidth="1"/>
    <col min="4617" max="4617" width="15.140625" customWidth="1"/>
    <col min="4618" max="4618" width="9.28515625" customWidth="1"/>
    <col min="4619" max="4619" width="10.42578125" customWidth="1"/>
    <col min="4620" max="4620" width="8.85546875" customWidth="1"/>
    <col min="4621" max="4621" width="9.5703125" customWidth="1"/>
    <col min="4622" max="4622" width="10" customWidth="1"/>
    <col min="4623" max="4623" width="9.5703125" bestFit="1" customWidth="1"/>
    <col min="4865" max="4865" width="10.140625" customWidth="1"/>
    <col min="4866" max="4866" width="8.5703125" customWidth="1"/>
    <col min="4867" max="4867" width="14.140625" customWidth="1"/>
    <col min="4868" max="4868" width="13.140625" customWidth="1"/>
    <col min="4869" max="4869" width="8.140625" customWidth="1"/>
    <col min="4870" max="4870" width="16.28515625" customWidth="1"/>
    <col min="4871" max="4871" width="12.7109375" customWidth="1"/>
    <col min="4872" max="4872" width="13.85546875" customWidth="1"/>
    <col min="4873" max="4873" width="15.140625" customWidth="1"/>
    <col min="4874" max="4874" width="9.28515625" customWidth="1"/>
    <col min="4875" max="4875" width="10.42578125" customWidth="1"/>
    <col min="4876" max="4876" width="8.85546875" customWidth="1"/>
    <col min="4877" max="4877" width="9.5703125" customWidth="1"/>
    <col min="4878" max="4878" width="10" customWidth="1"/>
    <col min="4879" max="4879" width="9.5703125" bestFit="1" customWidth="1"/>
    <col min="5121" max="5121" width="10.140625" customWidth="1"/>
    <col min="5122" max="5122" width="8.5703125" customWidth="1"/>
    <col min="5123" max="5123" width="14.140625" customWidth="1"/>
    <col min="5124" max="5124" width="13.140625" customWidth="1"/>
    <col min="5125" max="5125" width="8.140625" customWidth="1"/>
    <col min="5126" max="5126" width="16.28515625" customWidth="1"/>
    <col min="5127" max="5127" width="12.7109375" customWidth="1"/>
    <col min="5128" max="5128" width="13.85546875" customWidth="1"/>
    <col min="5129" max="5129" width="15.140625" customWidth="1"/>
    <col min="5130" max="5130" width="9.28515625" customWidth="1"/>
    <col min="5131" max="5131" width="10.42578125" customWidth="1"/>
    <col min="5132" max="5132" width="8.85546875" customWidth="1"/>
    <col min="5133" max="5133" width="9.5703125" customWidth="1"/>
    <col min="5134" max="5134" width="10" customWidth="1"/>
    <col min="5135" max="5135" width="9.5703125" bestFit="1" customWidth="1"/>
    <col min="5377" max="5377" width="10.140625" customWidth="1"/>
    <col min="5378" max="5378" width="8.5703125" customWidth="1"/>
    <col min="5379" max="5379" width="14.140625" customWidth="1"/>
    <col min="5380" max="5380" width="13.140625" customWidth="1"/>
    <col min="5381" max="5381" width="8.140625" customWidth="1"/>
    <col min="5382" max="5382" width="16.28515625" customWidth="1"/>
    <col min="5383" max="5383" width="12.7109375" customWidth="1"/>
    <col min="5384" max="5384" width="13.85546875" customWidth="1"/>
    <col min="5385" max="5385" width="15.140625" customWidth="1"/>
    <col min="5386" max="5386" width="9.28515625" customWidth="1"/>
    <col min="5387" max="5387" width="10.42578125" customWidth="1"/>
    <col min="5388" max="5388" width="8.85546875" customWidth="1"/>
    <col min="5389" max="5389" width="9.5703125" customWidth="1"/>
    <col min="5390" max="5390" width="10" customWidth="1"/>
    <col min="5391" max="5391" width="9.5703125" bestFit="1" customWidth="1"/>
    <col min="5633" max="5633" width="10.140625" customWidth="1"/>
    <col min="5634" max="5634" width="8.5703125" customWidth="1"/>
    <col min="5635" max="5635" width="14.140625" customWidth="1"/>
    <col min="5636" max="5636" width="13.140625" customWidth="1"/>
    <col min="5637" max="5637" width="8.140625" customWidth="1"/>
    <col min="5638" max="5638" width="16.28515625" customWidth="1"/>
    <col min="5639" max="5639" width="12.7109375" customWidth="1"/>
    <col min="5640" max="5640" width="13.85546875" customWidth="1"/>
    <col min="5641" max="5641" width="15.140625" customWidth="1"/>
    <col min="5642" max="5642" width="9.28515625" customWidth="1"/>
    <col min="5643" max="5643" width="10.42578125" customWidth="1"/>
    <col min="5644" max="5644" width="8.85546875" customWidth="1"/>
    <col min="5645" max="5645" width="9.5703125" customWidth="1"/>
    <col min="5646" max="5646" width="10" customWidth="1"/>
    <col min="5647" max="5647" width="9.5703125" bestFit="1" customWidth="1"/>
    <col min="5889" max="5889" width="10.140625" customWidth="1"/>
    <col min="5890" max="5890" width="8.5703125" customWidth="1"/>
    <col min="5891" max="5891" width="14.140625" customWidth="1"/>
    <col min="5892" max="5892" width="13.140625" customWidth="1"/>
    <col min="5893" max="5893" width="8.140625" customWidth="1"/>
    <col min="5894" max="5894" width="16.28515625" customWidth="1"/>
    <col min="5895" max="5895" width="12.7109375" customWidth="1"/>
    <col min="5896" max="5896" width="13.85546875" customWidth="1"/>
    <col min="5897" max="5897" width="15.140625" customWidth="1"/>
    <col min="5898" max="5898" width="9.28515625" customWidth="1"/>
    <col min="5899" max="5899" width="10.42578125" customWidth="1"/>
    <col min="5900" max="5900" width="8.85546875" customWidth="1"/>
    <col min="5901" max="5901" width="9.5703125" customWidth="1"/>
    <col min="5902" max="5902" width="10" customWidth="1"/>
    <col min="5903" max="5903" width="9.5703125" bestFit="1" customWidth="1"/>
    <col min="6145" max="6145" width="10.140625" customWidth="1"/>
    <col min="6146" max="6146" width="8.5703125" customWidth="1"/>
    <col min="6147" max="6147" width="14.140625" customWidth="1"/>
    <col min="6148" max="6148" width="13.140625" customWidth="1"/>
    <col min="6149" max="6149" width="8.140625" customWidth="1"/>
    <col min="6150" max="6150" width="16.28515625" customWidth="1"/>
    <col min="6151" max="6151" width="12.7109375" customWidth="1"/>
    <col min="6152" max="6152" width="13.85546875" customWidth="1"/>
    <col min="6153" max="6153" width="15.140625" customWidth="1"/>
    <col min="6154" max="6154" width="9.28515625" customWidth="1"/>
    <col min="6155" max="6155" width="10.42578125" customWidth="1"/>
    <col min="6156" max="6156" width="8.85546875" customWidth="1"/>
    <col min="6157" max="6157" width="9.5703125" customWidth="1"/>
    <col min="6158" max="6158" width="10" customWidth="1"/>
    <col min="6159" max="6159" width="9.5703125" bestFit="1" customWidth="1"/>
    <col min="6401" max="6401" width="10.140625" customWidth="1"/>
    <col min="6402" max="6402" width="8.5703125" customWidth="1"/>
    <col min="6403" max="6403" width="14.140625" customWidth="1"/>
    <col min="6404" max="6404" width="13.140625" customWidth="1"/>
    <col min="6405" max="6405" width="8.140625" customWidth="1"/>
    <col min="6406" max="6406" width="16.28515625" customWidth="1"/>
    <col min="6407" max="6407" width="12.7109375" customWidth="1"/>
    <col min="6408" max="6408" width="13.85546875" customWidth="1"/>
    <col min="6409" max="6409" width="15.140625" customWidth="1"/>
    <col min="6410" max="6410" width="9.28515625" customWidth="1"/>
    <col min="6411" max="6411" width="10.42578125" customWidth="1"/>
    <col min="6412" max="6412" width="8.85546875" customWidth="1"/>
    <col min="6413" max="6413" width="9.5703125" customWidth="1"/>
    <col min="6414" max="6414" width="10" customWidth="1"/>
    <col min="6415" max="6415" width="9.5703125" bestFit="1" customWidth="1"/>
    <col min="6657" max="6657" width="10.140625" customWidth="1"/>
    <col min="6658" max="6658" width="8.5703125" customWidth="1"/>
    <col min="6659" max="6659" width="14.140625" customWidth="1"/>
    <col min="6660" max="6660" width="13.140625" customWidth="1"/>
    <col min="6661" max="6661" width="8.140625" customWidth="1"/>
    <col min="6662" max="6662" width="16.28515625" customWidth="1"/>
    <col min="6663" max="6663" width="12.7109375" customWidth="1"/>
    <col min="6664" max="6664" width="13.85546875" customWidth="1"/>
    <col min="6665" max="6665" width="15.140625" customWidth="1"/>
    <col min="6666" max="6666" width="9.28515625" customWidth="1"/>
    <col min="6667" max="6667" width="10.42578125" customWidth="1"/>
    <col min="6668" max="6668" width="8.85546875" customWidth="1"/>
    <col min="6669" max="6669" width="9.5703125" customWidth="1"/>
    <col min="6670" max="6670" width="10" customWidth="1"/>
    <col min="6671" max="6671" width="9.5703125" bestFit="1" customWidth="1"/>
    <col min="6913" max="6913" width="10.140625" customWidth="1"/>
    <col min="6914" max="6914" width="8.5703125" customWidth="1"/>
    <col min="6915" max="6915" width="14.140625" customWidth="1"/>
    <col min="6916" max="6916" width="13.140625" customWidth="1"/>
    <col min="6917" max="6917" width="8.140625" customWidth="1"/>
    <col min="6918" max="6918" width="16.28515625" customWidth="1"/>
    <col min="6919" max="6919" width="12.7109375" customWidth="1"/>
    <col min="6920" max="6920" width="13.85546875" customWidth="1"/>
    <col min="6921" max="6921" width="15.140625" customWidth="1"/>
    <col min="6922" max="6922" width="9.28515625" customWidth="1"/>
    <col min="6923" max="6923" width="10.42578125" customWidth="1"/>
    <col min="6924" max="6924" width="8.85546875" customWidth="1"/>
    <col min="6925" max="6925" width="9.5703125" customWidth="1"/>
    <col min="6926" max="6926" width="10" customWidth="1"/>
    <col min="6927" max="6927" width="9.5703125" bestFit="1" customWidth="1"/>
    <col min="7169" max="7169" width="10.140625" customWidth="1"/>
    <col min="7170" max="7170" width="8.5703125" customWidth="1"/>
    <col min="7171" max="7171" width="14.140625" customWidth="1"/>
    <col min="7172" max="7172" width="13.140625" customWidth="1"/>
    <col min="7173" max="7173" width="8.140625" customWidth="1"/>
    <col min="7174" max="7174" width="16.28515625" customWidth="1"/>
    <col min="7175" max="7175" width="12.7109375" customWidth="1"/>
    <col min="7176" max="7176" width="13.85546875" customWidth="1"/>
    <col min="7177" max="7177" width="15.140625" customWidth="1"/>
    <col min="7178" max="7178" width="9.28515625" customWidth="1"/>
    <col min="7179" max="7179" width="10.42578125" customWidth="1"/>
    <col min="7180" max="7180" width="8.85546875" customWidth="1"/>
    <col min="7181" max="7181" width="9.5703125" customWidth="1"/>
    <col min="7182" max="7182" width="10" customWidth="1"/>
    <col min="7183" max="7183" width="9.5703125" bestFit="1" customWidth="1"/>
    <col min="7425" max="7425" width="10.140625" customWidth="1"/>
    <col min="7426" max="7426" width="8.5703125" customWidth="1"/>
    <col min="7427" max="7427" width="14.140625" customWidth="1"/>
    <col min="7428" max="7428" width="13.140625" customWidth="1"/>
    <col min="7429" max="7429" width="8.140625" customWidth="1"/>
    <col min="7430" max="7430" width="16.28515625" customWidth="1"/>
    <col min="7431" max="7431" width="12.7109375" customWidth="1"/>
    <col min="7432" max="7432" width="13.85546875" customWidth="1"/>
    <col min="7433" max="7433" width="15.140625" customWidth="1"/>
    <col min="7434" max="7434" width="9.28515625" customWidth="1"/>
    <col min="7435" max="7435" width="10.42578125" customWidth="1"/>
    <col min="7436" max="7436" width="8.85546875" customWidth="1"/>
    <col min="7437" max="7437" width="9.5703125" customWidth="1"/>
    <col min="7438" max="7438" width="10" customWidth="1"/>
    <col min="7439" max="7439" width="9.5703125" bestFit="1" customWidth="1"/>
    <col min="7681" max="7681" width="10.140625" customWidth="1"/>
    <col min="7682" max="7682" width="8.5703125" customWidth="1"/>
    <col min="7683" max="7683" width="14.140625" customWidth="1"/>
    <col min="7684" max="7684" width="13.140625" customWidth="1"/>
    <col min="7685" max="7685" width="8.140625" customWidth="1"/>
    <col min="7686" max="7686" width="16.28515625" customWidth="1"/>
    <col min="7687" max="7687" width="12.7109375" customWidth="1"/>
    <col min="7688" max="7688" width="13.85546875" customWidth="1"/>
    <col min="7689" max="7689" width="15.140625" customWidth="1"/>
    <col min="7690" max="7690" width="9.28515625" customWidth="1"/>
    <col min="7691" max="7691" width="10.42578125" customWidth="1"/>
    <col min="7692" max="7692" width="8.85546875" customWidth="1"/>
    <col min="7693" max="7693" width="9.5703125" customWidth="1"/>
    <col min="7694" max="7694" width="10" customWidth="1"/>
    <col min="7695" max="7695" width="9.5703125" bestFit="1" customWidth="1"/>
    <col min="7937" max="7937" width="10.140625" customWidth="1"/>
    <col min="7938" max="7938" width="8.5703125" customWidth="1"/>
    <col min="7939" max="7939" width="14.140625" customWidth="1"/>
    <col min="7940" max="7940" width="13.140625" customWidth="1"/>
    <col min="7941" max="7941" width="8.140625" customWidth="1"/>
    <col min="7942" max="7942" width="16.28515625" customWidth="1"/>
    <col min="7943" max="7943" width="12.7109375" customWidth="1"/>
    <col min="7944" max="7944" width="13.85546875" customWidth="1"/>
    <col min="7945" max="7945" width="15.140625" customWidth="1"/>
    <col min="7946" max="7946" width="9.28515625" customWidth="1"/>
    <col min="7947" max="7947" width="10.42578125" customWidth="1"/>
    <col min="7948" max="7948" width="8.85546875" customWidth="1"/>
    <col min="7949" max="7949" width="9.5703125" customWidth="1"/>
    <col min="7950" max="7950" width="10" customWidth="1"/>
    <col min="7951" max="7951" width="9.5703125" bestFit="1" customWidth="1"/>
    <col min="8193" max="8193" width="10.140625" customWidth="1"/>
    <col min="8194" max="8194" width="8.5703125" customWidth="1"/>
    <col min="8195" max="8195" width="14.140625" customWidth="1"/>
    <col min="8196" max="8196" width="13.140625" customWidth="1"/>
    <col min="8197" max="8197" width="8.140625" customWidth="1"/>
    <col min="8198" max="8198" width="16.28515625" customWidth="1"/>
    <col min="8199" max="8199" width="12.7109375" customWidth="1"/>
    <col min="8200" max="8200" width="13.85546875" customWidth="1"/>
    <col min="8201" max="8201" width="15.140625" customWidth="1"/>
    <col min="8202" max="8202" width="9.28515625" customWidth="1"/>
    <col min="8203" max="8203" width="10.42578125" customWidth="1"/>
    <col min="8204" max="8204" width="8.85546875" customWidth="1"/>
    <col min="8205" max="8205" width="9.5703125" customWidth="1"/>
    <col min="8206" max="8206" width="10" customWidth="1"/>
    <col min="8207" max="8207" width="9.5703125" bestFit="1" customWidth="1"/>
    <col min="8449" max="8449" width="10.140625" customWidth="1"/>
    <col min="8450" max="8450" width="8.5703125" customWidth="1"/>
    <col min="8451" max="8451" width="14.140625" customWidth="1"/>
    <col min="8452" max="8452" width="13.140625" customWidth="1"/>
    <col min="8453" max="8453" width="8.140625" customWidth="1"/>
    <col min="8454" max="8454" width="16.28515625" customWidth="1"/>
    <col min="8455" max="8455" width="12.7109375" customWidth="1"/>
    <col min="8456" max="8456" width="13.85546875" customWidth="1"/>
    <col min="8457" max="8457" width="15.140625" customWidth="1"/>
    <col min="8458" max="8458" width="9.28515625" customWidth="1"/>
    <col min="8459" max="8459" width="10.42578125" customWidth="1"/>
    <col min="8460" max="8460" width="8.85546875" customWidth="1"/>
    <col min="8461" max="8461" width="9.5703125" customWidth="1"/>
    <col min="8462" max="8462" width="10" customWidth="1"/>
    <col min="8463" max="8463" width="9.5703125" bestFit="1" customWidth="1"/>
    <col min="8705" max="8705" width="10.140625" customWidth="1"/>
    <col min="8706" max="8706" width="8.5703125" customWidth="1"/>
    <col min="8707" max="8707" width="14.140625" customWidth="1"/>
    <col min="8708" max="8708" width="13.140625" customWidth="1"/>
    <col min="8709" max="8709" width="8.140625" customWidth="1"/>
    <col min="8710" max="8710" width="16.28515625" customWidth="1"/>
    <col min="8711" max="8711" width="12.7109375" customWidth="1"/>
    <col min="8712" max="8712" width="13.85546875" customWidth="1"/>
    <col min="8713" max="8713" width="15.140625" customWidth="1"/>
    <col min="8714" max="8714" width="9.28515625" customWidth="1"/>
    <col min="8715" max="8715" width="10.42578125" customWidth="1"/>
    <col min="8716" max="8716" width="8.85546875" customWidth="1"/>
    <col min="8717" max="8717" width="9.5703125" customWidth="1"/>
    <col min="8718" max="8718" width="10" customWidth="1"/>
    <col min="8719" max="8719" width="9.5703125" bestFit="1" customWidth="1"/>
    <col min="8961" max="8961" width="10.140625" customWidth="1"/>
    <col min="8962" max="8962" width="8.5703125" customWidth="1"/>
    <col min="8963" max="8963" width="14.140625" customWidth="1"/>
    <col min="8964" max="8964" width="13.140625" customWidth="1"/>
    <col min="8965" max="8965" width="8.140625" customWidth="1"/>
    <col min="8966" max="8966" width="16.28515625" customWidth="1"/>
    <col min="8967" max="8967" width="12.7109375" customWidth="1"/>
    <col min="8968" max="8968" width="13.85546875" customWidth="1"/>
    <col min="8969" max="8969" width="15.140625" customWidth="1"/>
    <col min="8970" max="8970" width="9.28515625" customWidth="1"/>
    <col min="8971" max="8971" width="10.42578125" customWidth="1"/>
    <col min="8972" max="8972" width="8.85546875" customWidth="1"/>
    <col min="8973" max="8973" width="9.5703125" customWidth="1"/>
    <col min="8974" max="8974" width="10" customWidth="1"/>
    <col min="8975" max="8975" width="9.5703125" bestFit="1" customWidth="1"/>
    <col min="9217" max="9217" width="10.140625" customWidth="1"/>
    <col min="9218" max="9218" width="8.5703125" customWidth="1"/>
    <col min="9219" max="9219" width="14.140625" customWidth="1"/>
    <col min="9220" max="9220" width="13.140625" customWidth="1"/>
    <col min="9221" max="9221" width="8.140625" customWidth="1"/>
    <col min="9222" max="9222" width="16.28515625" customWidth="1"/>
    <col min="9223" max="9223" width="12.7109375" customWidth="1"/>
    <col min="9224" max="9224" width="13.85546875" customWidth="1"/>
    <col min="9225" max="9225" width="15.140625" customWidth="1"/>
    <col min="9226" max="9226" width="9.28515625" customWidth="1"/>
    <col min="9227" max="9227" width="10.42578125" customWidth="1"/>
    <col min="9228" max="9228" width="8.85546875" customWidth="1"/>
    <col min="9229" max="9229" width="9.5703125" customWidth="1"/>
    <col min="9230" max="9230" width="10" customWidth="1"/>
    <col min="9231" max="9231" width="9.5703125" bestFit="1" customWidth="1"/>
    <col min="9473" max="9473" width="10.140625" customWidth="1"/>
    <col min="9474" max="9474" width="8.5703125" customWidth="1"/>
    <col min="9475" max="9475" width="14.140625" customWidth="1"/>
    <col min="9476" max="9476" width="13.140625" customWidth="1"/>
    <col min="9477" max="9477" width="8.140625" customWidth="1"/>
    <col min="9478" max="9478" width="16.28515625" customWidth="1"/>
    <col min="9479" max="9479" width="12.7109375" customWidth="1"/>
    <col min="9480" max="9480" width="13.85546875" customWidth="1"/>
    <col min="9481" max="9481" width="15.140625" customWidth="1"/>
    <col min="9482" max="9482" width="9.28515625" customWidth="1"/>
    <col min="9483" max="9483" width="10.42578125" customWidth="1"/>
    <col min="9484" max="9484" width="8.85546875" customWidth="1"/>
    <col min="9485" max="9485" width="9.5703125" customWidth="1"/>
    <col min="9486" max="9486" width="10" customWidth="1"/>
    <col min="9487" max="9487" width="9.5703125" bestFit="1" customWidth="1"/>
    <col min="9729" max="9729" width="10.140625" customWidth="1"/>
    <col min="9730" max="9730" width="8.5703125" customWidth="1"/>
    <col min="9731" max="9731" width="14.140625" customWidth="1"/>
    <col min="9732" max="9732" width="13.140625" customWidth="1"/>
    <col min="9733" max="9733" width="8.140625" customWidth="1"/>
    <col min="9734" max="9734" width="16.28515625" customWidth="1"/>
    <col min="9735" max="9735" width="12.7109375" customWidth="1"/>
    <col min="9736" max="9736" width="13.85546875" customWidth="1"/>
    <col min="9737" max="9737" width="15.140625" customWidth="1"/>
    <col min="9738" max="9738" width="9.28515625" customWidth="1"/>
    <col min="9739" max="9739" width="10.42578125" customWidth="1"/>
    <col min="9740" max="9740" width="8.85546875" customWidth="1"/>
    <col min="9741" max="9741" width="9.5703125" customWidth="1"/>
    <col min="9742" max="9742" width="10" customWidth="1"/>
    <col min="9743" max="9743" width="9.5703125" bestFit="1" customWidth="1"/>
    <col min="9985" max="9985" width="10.140625" customWidth="1"/>
    <col min="9986" max="9986" width="8.5703125" customWidth="1"/>
    <col min="9987" max="9987" width="14.140625" customWidth="1"/>
    <col min="9988" max="9988" width="13.140625" customWidth="1"/>
    <col min="9989" max="9989" width="8.140625" customWidth="1"/>
    <col min="9990" max="9990" width="16.28515625" customWidth="1"/>
    <col min="9991" max="9991" width="12.7109375" customWidth="1"/>
    <col min="9992" max="9992" width="13.85546875" customWidth="1"/>
    <col min="9993" max="9993" width="15.140625" customWidth="1"/>
    <col min="9994" max="9994" width="9.28515625" customWidth="1"/>
    <col min="9995" max="9995" width="10.42578125" customWidth="1"/>
    <col min="9996" max="9996" width="8.85546875" customWidth="1"/>
    <col min="9997" max="9997" width="9.5703125" customWidth="1"/>
    <col min="9998" max="9998" width="10" customWidth="1"/>
    <col min="9999" max="9999" width="9.5703125" bestFit="1" customWidth="1"/>
    <col min="10241" max="10241" width="10.140625" customWidth="1"/>
    <col min="10242" max="10242" width="8.5703125" customWidth="1"/>
    <col min="10243" max="10243" width="14.140625" customWidth="1"/>
    <col min="10244" max="10244" width="13.140625" customWidth="1"/>
    <col min="10245" max="10245" width="8.140625" customWidth="1"/>
    <col min="10246" max="10246" width="16.28515625" customWidth="1"/>
    <col min="10247" max="10247" width="12.7109375" customWidth="1"/>
    <col min="10248" max="10248" width="13.85546875" customWidth="1"/>
    <col min="10249" max="10249" width="15.140625" customWidth="1"/>
    <col min="10250" max="10250" width="9.28515625" customWidth="1"/>
    <col min="10251" max="10251" width="10.42578125" customWidth="1"/>
    <col min="10252" max="10252" width="8.85546875" customWidth="1"/>
    <col min="10253" max="10253" width="9.5703125" customWidth="1"/>
    <col min="10254" max="10254" width="10" customWidth="1"/>
    <col min="10255" max="10255" width="9.5703125" bestFit="1" customWidth="1"/>
    <col min="10497" max="10497" width="10.140625" customWidth="1"/>
    <col min="10498" max="10498" width="8.5703125" customWidth="1"/>
    <col min="10499" max="10499" width="14.140625" customWidth="1"/>
    <col min="10500" max="10500" width="13.140625" customWidth="1"/>
    <col min="10501" max="10501" width="8.140625" customWidth="1"/>
    <col min="10502" max="10502" width="16.28515625" customWidth="1"/>
    <col min="10503" max="10503" width="12.7109375" customWidth="1"/>
    <col min="10504" max="10504" width="13.85546875" customWidth="1"/>
    <col min="10505" max="10505" width="15.140625" customWidth="1"/>
    <col min="10506" max="10506" width="9.28515625" customWidth="1"/>
    <col min="10507" max="10507" width="10.42578125" customWidth="1"/>
    <col min="10508" max="10508" width="8.85546875" customWidth="1"/>
    <col min="10509" max="10509" width="9.5703125" customWidth="1"/>
    <col min="10510" max="10510" width="10" customWidth="1"/>
    <col min="10511" max="10511" width="9.5703125" bestFit="1" customWidth="1"/>
    <col min="10753" max="10753" width="10.140625" customWidth="1"/>
    <col min="10754" max="10754" width="8.5703125" customWidth="1"/>
    <col min="10755" max="10755" width="14.140625" customWidth="1"/>
    <col min="10756" max="10756" width="13.140625" customWidth="1"/>
    <col min="10757" max="10757" width="8.140625" customWidth="1"/>
    <col min="10758" max="10758" width="16.28515625" customWidth="1"/>
    <col min="10759" max="10759" width="12.7109375" customWidth="1"/>
    <col min="10760" max="10760" width="13.85546875" customWidth="1"/>
    <col min="10761" max="10761" width="15.140625" customWidth="1"/>
    <col min="10762" max="10762" width="9.28515625" customWidth="1"/>
    <col min="10763" max="10763" width="10.42578125" customWidth="1"/>
    <col min="10764" max="10764" width="8.85546875" customWidth="1"/>
    <col min="10765" max="10765" width="9.5703125" customWidth="1"/>
    <col min="10766" max="10766" width="10" customWidth="1"/>
    <col min="10767" max="10767" width="9.5703125" bestFit="1" customWidth="1"/>
    <col min="11009" max="11009" width="10.140625" customWidth="1"/>
    <col min="11010" max="11010" width="8.5703125" customWidth="1"/>
    <col min="11011" max="11011" width="14.140625" customWidth="1"/>
    <col min="11012" max="11012" width="13.140625" customWidth="1"/>
    <col min="11013" max="11013" width="8.140625" customWidth="1"/>
    <col min="11014" max="11014" width="16.28515625" customWidth="1"/>
    <col min="11015" max="11015" width="12.7109375" customWidth="1"/>
    <col min="11016" max="11016" width="13.85546875" customWidth="1"/>
    <col min="11017" max="11017" width="15.140625" customWidth="1"/>
    <col min="11018" max="11018" width="9.28515625" customWidth="1"/>
    <col min="11019" max="11019" width="10.42578125" customWidth="1"/>
    <col min="11020" max="11020" width="8.85546875" customWidth="1"/>
    <col min="11021" max="11021" width="9.5703125" customWidth="1"/>
    <col min="11022" max="11022" width="10" customWidth="1"/>
    <col min="11023" max="11023" width="9.5703125" bestFit="1" customWidth="1"/>
    <col min="11265" max="11265" width="10.140625" customWidth="1"/>
    <col min="11266" max="11266" width="8.5703125" customWidth="1"/>
    <col min="11267" max="11267" width="14.140625" customWidth="1"/>
    <col min="11268" max="11268" width="13.140625" customWidth="1"/>
    <col min="11269" max="11269" width="8.140625" customWidth="1"/>
    <col min="11270" max="11270" width="16.28515625" customWidth="1"/>
    <col min="11271" max="11271" width="12.7109375" customWidth="1"/>
    <col min="11272" max="11272" width="13.85546875" customWidth="1"/>
    <col min="11273" max="11273" width="15.140625" customWidth="1"/>
    <col min="11274" max="11274" width="9.28515625" customWidth="1"/>
    <col min="11275" max="11275" width="10.42578125" customWidth="1"/>
    <col min="11276" max="11276" width="8.85546875" customWidth="1"/>
    <col min="11277" max="11277" width="9.5703125" customWidth="1"/>
    <col min="11278" max="11278" width="10" customWidth="1"/>
    <col min="11279" max="11279" width="9.5703125" bestFit="1" customWidth="1"/>
    <col min="11521" max="11521" width="10.140625" customWidth="1"/>
    <col min="11522" max="11522" width="8.5703125" customWidth="1"/>
    <col min="11523" max="11523" width="14.140625" customWidth="1"/>
    <col min="11524" max="11524" width="13.140625" customWidth="1"/>
    <col min="11525" max="11525" width="8.140625" customWidth="1"/>
    <col min="11526" max="11526" width="16.28515625" customWidth="1"/>
    <col min="11527" max="11527" width="12.7109375" customWidth="1"/>
    <col min="11528" max="11528" width="13.85546875" customWidth="1"/>
    <col min="11529" max="11529" width="15.140625" customWidth="1"/>
    <col min="11530" max="11530" width="9.28515625" customWidth="1"/>
    <col min="11531" max="11531" width="10.42578125" customWidth="1"/>
    <col min="11532" max="11532" width="8.85546875" customWidth="1"/>
    <col min="11533" max="11533" width="9.5703125" customWidth="1"/>
    <col min="11534" max="11534" width="10" customWidth="1"/>
    <col min="11535" max="11535" width="9.5703125" bestFit="1" customWidth="1"/>
    <col min="11777" max="11777" width="10.140625" customWidth="1"/>
    <col min="11778" max="11778" width="8.5703125" customWidth="1"/>
    <col min="11779" max="11779" width="14.140625" customWidth="1"/>
    <col min="11780" max="11780" width="13.140625" customWidth="1"/>
    <col min="11781" max="11781" width="8.140625" customWidth="1"/>
    <col min="11782" max="11782" width="16.28515625" customWidth="1"/>
    <col min="11783" max="11783" width="12.7109375" customWidth="1"/>
    <col min="11784" max="11784" width="13.85546875" customWidth="1"/>
    <col min="11785" max="11785" width="15.140625" customWidth="1"/>
    <col min="11786" max="11786" width="9.28515625" customWidth="1"/>
    <col min="11787" max="11787" width="10.42578125" customWidth="1"/>
    <col min="11788" max="11788" width="8.85546875" customWidth="1"/>
    <col min="11789" max="11789" width="9.5703125" customWidth="1"/>
    <col min="11790" max="11790" width="10" customWidth="1"/>
    <col min="11791" max="11791" width="9.5703125" bestFit="1" customWidth="1"/>
    <col min="12033" max="12033" width="10.140625" customWidth="1"/>
    <col min="12034" max="12034" width="8.5703125" customWidth="1"/>
    <col min="12035" max="12035" width="14.140625" customWidth="1"/>
    <col min="12036" max="12036" width="13.140625" customWidth="1"/>
    <col min="12037" max="12037" width="8.140625" customWidth="1"/>
    <col min="12038" max="12038" width="16.28515625" customWidth="1"/>
    <col min="12039" max="12039" width="12.7109375" customWidth="1"/>
    <col min="12040" max="12040" width="13.85546875" customWidth="1"/>
    <col min="12041" max="12041" width="15.140625" customWidth="1"/>
    <col min="12042" max="12042" width="9.28515625" customWidth="1"/>
    <col min="12043" max="12043" width="10.42578125" customWidth="1"/>
    <col min="12044" max="12044" width="8.85546875" customWidth="1"/>
    <col min="12045" max="12045" width="9.5703125" customWidth="1"/>
    <col min="12046" max="12046" width="10" customWidth="1"/>
    <col min="12047" max="12047" width="9.5703125" bestFit="1" customWidth="1"/>
    <col min="12289" max="12289" width="10.140625" customWidth="1"/>
    <col min="12290" max="12290" width="8.5703125" customWidth="1"/>
    <col min="12291" max="12291" width="14.140625" customWidth="1"/>
    <col min="12292" max="12292" width="13.140625" customWidth="1"/>
    <col min="12293" max="12293" width="8.140625" customWidth="1"/>
    <col min="12294" max="12294" width="16.28515625" customWidth="1"/>
    <col min="12295" max="12295" width="12.7109375" customWidth="1"/>
    <col min="12296" max="12296" width="13.85546875" customWidth="1"/>
    <col min="12297" max="12297" width="15.140625" customWidth="1"/>
    <col min="12298" max="12298" width="9.28515625" customWidth="1"/>
    <col min="12299" max="12299" width="10.42578125" customWidth="1"/>
    <col min="12300" max="12300" width="8.85546875" customWidth="1"/>
    <col min="12301" max="12301" width="9.5703125" customWidth="1"/>
    <col min="12302" max="12302" width="10" customWidth="1"/>
    <col min="12303" max="12303" width="9.5703125" bestFit="1" customWidth="1"/>
    <col min="12545" max="12545" width="10.140625" customWidth="1"/>
    <col min="12546" max="12546" width="8.5703125" customWidth="1"/>
    <col min="12547" max="12547" width="14.140625" customWidth="1"/>
    <col min="12548" max="12548" width="13.140625" customWidth="1"/>
    <col min="12549" max="12549" width="8.140625" customWidth="1"/>
    <col min="12550" max="12550" width="16.28515625" customWidth="1"/>
    <col min="12551" max="12551" width="12.7109375" customWidth="1"/>
    <col min="12552" max="12552" width="13.85546875" customWidth="1"/>
    <col min="12553" max="12553" width="15.140625" customWidth="1"/>
    <col min="12554" max="12554" width="9.28515625" customWidth="1"/>
    <col min="12555" max="12555" width="10.42578125" customWidth="1"/>
    <col min="12556" max="12556" width="8.85546875" customWidth="1"/>
    <col min="12557" max="12557" width="9.5703125" customWidth="1"/>
    <col min="12558" max="12558" width="10" customWidth="1"/>
    <col min="12559" max="12559" width="9.5703125" bestFit="1" customWidth="1"/>
    <col min="12801" max="12801" width="10.140625" customWidth="1"/>
    <col min="12802" max="12802" width="8.5703125" customWidth="1"/>
    <col min="12803" max="12803" width="14.140625" customWidth="1"/>
    <col min="12804" max="12804" width="13.140625" customWidth="1"/>
    <col min="12805" max="12805" width="8.140625" customWidth="1"/>
    <col min="12806" max="12806" width="16.28515625" customWidth="1"/>
    <col min="12807" max="12807" width="12.7109375" customWidth="1"/>
    <col min="12808" max="12808" width="13.85546875" customWidth="1"/>
    <col min="12809" max="12809" width="15.140625" customWidth="1"/>
    <col min="12810" max="12810" width="9.28515625" customWidth="1"/>
    <col min="12811" max="12811" width="10.42578125" customWidth="1"/>
    <col min="12812" max="12812" width="8.85546875" customWidth="1"/>
    <col min="12813" max="12813" width="9.5703125" customWidth="1"/>
    <col min="12814" max="12814" width="10" customWidth="1"/>
    <col min="12815" max="12815" width="9.5703125" bestFit="1" customWidth="1"/>
    <col min="13057" max="13057" width="10.140625" customWidth="1"/>
    <col min="13058" max="13058" width="8.5703125" customWidth="1"/>
    <col min="13059" max="13059" width="14.140625" customWidth="1"/>
    <col min="13060" max="13060" width="13.140625" customWidth="1"/>
    <col min="13061" max="13061" width="8.140625" customWidth="1"/>
    <col min="13062" max="13062" width="16.28515625" customWidth="1"/>
    <col min="13063" max="13063" width="12.7109375" customWidth="1"/>
    <col min="13064" max="13064" width="13.85546875" customWidth="1"/>
    <col min="13065" max="13065" width="15.140625" customWidth="1"/>
    <col min="13066" max="13066" width="9.28515625" customWidth="1"/>
    <col min="13067" max="13067" width="10.42578125" customWidth="1"/>
    <col min="13068" max="13068" width="8.85546875" customWidth="1"/>
    <col min="13069" max="13069" width="9.5703125" customWidth="1"/>
    <col min="13070" max="13070" width="10" customWidth="1"/>
    <col min="13071" max="13071" width="9.5703125" bestFit="1" customWidth="1"/>
    <col min="13313" max="13313" width="10.140625" customWidth="1"/>
    <col min="13314" max="13314" width="8.5703125" customWidth="1"/>
    <col min="13315" max="13315" width="14.140625" customWidth="1"/>
    <col min="13316" max="13316" width="13.140625" customWidth="1"/>
    <col min="13317" max="13317" width="8.140625" customWidth="1"/>
    <col min="13318" max="13318" width="16.28515625" customWidth="1"/>
    <col min="13319" max="13319" width="12.7109375" customWidth="1"/>
    <col min="13320" max="13320" width="13.85546875" customWidth="1"/>
    <col min="13321" max="13321" width="15.140625" customWidth="1"/>
    <col min="13322" max="13322" width="9.28515625" customWidth="1"/>
    <col min="13323" max="13323" width="10.42578125" customWidth="1"/>
    <col min="13324" max="13324" width="8.85546875" customWidth="1"/>
    <col min="13325" max="13325" width="9.5703125" customWidth="1"/>
    <col min="13326" max="13326" width="10" customWidth="1"/>
    <col min="13327" max="13327" width="9.5703125" bestFit="1" customWidth="1"/>
    <col min="13569" max="13569" width="10.140625" customWidth="1"/>
    <col min="13570" max="13570" width="8.5703125" customWidth="1"/>
    <col min="13571" max="13571" width="14.140625" customWidth="1"/>
    <col min="13572" max="13572" width="13.140625" customWidth="1"/>
    <col min="13573" max="13573" width="8.140625" customWidth="1"/>
    <col min="13574" max="13574" width="16.28515625" customWidth="1"/>
    <col min="13575" max="13575" width="12.7109375" customWidth="1"/>
    <col min="13576" max="13576" width="13.85546875" customWidth="1"/>
    <col min="13577" max="13577" width="15.140625" customWidth="1"/>
    <col min="13578" max="13578" width="9.28515625" customWidth="1"/>
    <col min="13579" max="13579" width="10.42578125" customWidth="1"/>
    <col min="13580" max="13580" width="8.85546875" customWidth="1"/>
    <col min="13581" max="13581" width="9.5703125" customWidth="1"/>
    <col min="13582" max="13582" width="10" customWidth="1"/>
    <col min="13583" max="13583" width="9.5703125" bestFit="1" customWidth="1"/>
    <col min="13825" max="13825" width="10.140625" customWidth="1"/>
    <col min="13826" max="13826" width="8.5703125" customWidth="1"/>
    <col min="13827" max="13827" width="14.140625" customWidth="1"/>
    <col min="13828" max="13828" width="13.140625" customWidth="1"/>
    <col min="13829" max="13829" width="8.140625" customWidth="1"/>
    <col min="13830" max="13830" width="16.28515625" customWidth="1"/>
    <col min="13831" max="13831" width="12.7109375" customWidth="1"/>
    <col min="13832" max="13832" width="13.85546875" customWidth="1"/>
    <col min="13833" max="13833" width="15.140625" customWidth="1"/>
    <col min="13834" max="13834" width="9.28515625" customWidth="1"/>
    <col min="13835" max="13835" width="10.42578125" customWidth="1"/>
    <col min="13836" max="13836" width="8.85546875" customWidth="1"/>
    <col min="13837" max="13837" width="9.5703125" customWidth="1"/>
    <col min="13838" max="13838" width="10" customWidth="1"/>
    <col min="13839" max="13839" width="9.5703125" bestFit="1" customWidth="1"/>
    <col min="14081" max="14081" width="10.140625" customWidth="1"/>
    <col min="14082" max="14082" width="8.5703125" customWidth="1"/>
    <col min="14083" max="14083" width="14.140625" customWidth="1"/>
    <col min="14084" max="14084" width="13.140625" customWidth="1"/>
    <col min="14085" max="14085" width="8.140625" customWidth="1"/>
    <col min="14086" max="14086" width="16.28515625" customWidth="1"/>
    <col min="14087" max="14087" width="12.7109375" customWidth="1"/>
    <col min="14088" max="14088" width="13.85546875" customWidth="1"/>
    <col min="14089" max="14089" width="15.140625" customWidth="1"/>
    <col min="14090" max="14090" width="9.28515625" customWidth="1"/>
    <col min="14091" max="14091" width="10.42578125" customWidth="1"/>
    <col min="14092" max="14092" width="8.85546875" customWidth="1"/>
    <col min="14093" max="14093" width="9.5703125" customWidth="1"/>
    <col min="14094" max="14094" width="10" customWidth="1"/>
    <col min="14095" max="14095" width="9.5703125" bestFit="1" customWidth="1"/>
    <col min="14337" max="14337" width="10.140625" customWidth="1"/>
    <col min="14338" max="14338" width="8.5703125" customWidth="1"/>
    <col min="14339" max="14339" width="14.140625" customWidth="1"/>
    <col min="14340" max="14340" width="13.140625" customWidth="1"/>
    <col min="14341" max="14341" width="8.140625" customWidth="1"/>
    <col min="14342" max="14342" width="16.28515625" customWidth="1"/>
    <col min="14343" max="14343" width="12.7109375" customWidth="1"/>
    <col min="14344" max="14344" width="13.85546875" customWidth="1"/>
    <col min="14345" max="14345" width="15.140625" customWidth="1"/>
    <col min="14346" max="14346" width="9.28515625" customWidth="1"/>
    <col min="14347" max="14347" width="10.42578125" customWidth="1"/>
    <col min="14348" max="14348" width="8.85546875" customWidth="1"/>
    <col min="14349" max="14349" width="9.5703125" customWidth="1"/>
    <col min="14350" max="14350" width="10" customWidth="1"/>
    <col min="14351" max="14351" width="9.5703125" bestFit="1" customWidth="1"/>
    <col min="14593" max="14593" width="10.140625" customWidth="1"/>
    <col min="14594" max="14594" width="8.5703125" customWidth="1"/>
    <col min="14595" max="14595" width="14.140625" customWidth="1"/>
    <col min="14596" max="14596" width="13.140625" customWidth="1"/>
    <col min="14597" max="14597" width="8.140625" customWidth="1"/>
    <col min="14598" max="14598" width="16.28515625" customWidth="1"/>
    <col min="14599" max="14599" width="12.7109375" customWidth="1"/>
    <col min="14600" max="14600" width="13.85546875" customWidth="1"/>
    <col min="14601" max="14601" width="15.140625" customWidth="1"/>
    <col min="14602" max="14602" width="9.28515625" customWidth="1"/>
    <col min="14603" max="14603" width="10.42578125" customWidth="1"/>
    <col min="14604" max="14604" width="8.85546875" customWidth="1"/>
    <col min="14605" max="14605" width="9.5703125" customWidth="1"/>
    <col min="14606" max="14606" width="10" customWidth="1"/>
    <col min="14607" max="14607" width="9.5703125" bestFit="1" customWidth="1"/>
    <col min="14849" max="14849" width="10.140625" customWidth="1"/>
    <col min="14850" max="14850" width="8.5703125" customWidth="1"/>
    <col min="14851" max="14851" width="14.140625" customWidth="1"/>
    <col min="14852" max="14852" width="13.140625" customWidth="1"/>
    <col min="14853" max="14853" width="8.140625" customWidth="1"/>
    <col min="14854" max="14854" width="16.28515625" customWidth="1"/>
    <col min="14855" max="14855" width="12.7109375" customWidth="1"/>
    <col min="14856" max="14856" width="13.85546875" customWidth="1"/>
    <col min="14857" max="14857" width="15.140625" customWidth="1"/>
    <col min="14858" max="14858" width="9.28515625" customWidth="1"/>
    <col min="14859" max="14859" width="10.42578125" customWidth="1"/>
    <col min="14860" max="14860" width="8.85546875" customWidth="1"/>
    <col min="14861" max="14861" width="9.5703125" customWidth="1"/>
    <col min="14862" max="14862" width="10" customWidth="1"/>
    <col min="14863" max="14863" width="9.5703125" bestFit="1" customWidth="1"/>
    <col min="15105" max="15105" width="10.140625" customWidth="1"/>
    <col min="15106" max="15106" width="8.5703125" customWidth="1"/>
    <col min="15107" max="15107" width="14.140625" customWidth="1"/>
    <col min="15108" max="15108" width="13.140625" customWidth="1"/>
    <col min="15109" max="15109" width="8.140625" customWidth="1"/>
    <col min="15110" max="15110" width="16.28515625" customWidth="1"/>
    <col min="15111" max="15111" width="12.7109375" customWidth="1"/>
    <col min="15112" max="15112" width="13.85546875" customWidth="1"/>
    <col min="15113" max="15113" width="15.140625" customWidth="1"/>
    <col min="15114" max="15114" width="9.28515625" customWidth="1"/>
    <col min="15115" max="15115" width="10.42578125" customWidth="1"/>
    <col min="15116" max="15116" width="8.85546875" customWidth="1"/>
    <col min="15117" max="15117" width="9.5703125" customWidth="1"/>
    <col min="15118" max="15118" width="10" customWidth="1"/>
    <col min="15119" max="15119" width="9.5703125" bestFit="1" customWidth="1"/>
    <col min="15361" max="15361" width="10.140625" customWidth="1"/>
    <col min="15362" max="15362" width="8.5703125" customWidth="1"/>
    <col min="15363" max="15363" width="14.140625" customWidth="1"/>
    <col min="15364" max="15364" width="13.140625" customWidth="1"/>
    <col min="15365" max="15365" width="8.140625" customWidth="1"/>
    <col min="15366" max="15366" width="16.28515625" customWidth="1"/>
    <col min="15367" max="15367" width="12.7109375" customWidth="1"/>
    <col min="15368" max="15368" width="13.85546875" customWidth="1"/>
    <col min="15369" max="15369" width="15.140625" customWidth="1"/>
    <col min="15370" max="15370" width="9.28515625" customWidth="1"/>
    <col min="15371" max="15371" width="10.42578125" customWidth="1"/>
    <col min="15372" max="15372" width="8.85546875" customWidth="1"/>
    <col min="15373" max="15373" width="9.5703125" customWidth="1"/>
    <col min="15374" max="15374" width="10" customWidth="1"/>
    <col min="15375" max="15375" width="9.5703125" bestFit="1" customWidth="1"/>
    <col min="15617" max="15617" width="10.140625" customWidth="1"/>
    <col min="15618" max="15618" width="8.5703125" customWidth="1"/>
    <col min="15619" max="15619" width="14.140625" customWidth="1"/>
    <col min="15620" max="15620" width="13.140625" customWidth="1"/>
    <col min="15621" max="15621" width="8.140625" customWidth="1"/>
    <col min="15622" max="15622" width="16.28515625" customWidth="1"/>
    <col min="15623" max="15623" width="12.7109375" customWidth="1"/>
    <col min="15624" max="15624" width="13.85546875" customWidth="1"/>
    <col min="15625" max="15625" width="15.140625" customWidth="1"/>
    <col min="15626" max="15626" width="9.28515625" customWidth="1"/>
    <col min="15627" max="15627" width="10.42578125" customWidth="1"/>
    <col min="15628" max="15628" width="8.85546875" customWidth="1"/>
    <col min="15629" max="15629" width="9.5703125" customWidth="1"/>
    <col min="15630" max="15630" width="10" customWidth="1"/>
    <col min="15631" max="15631" width="9.5703125" bestFit="1" customWidth="1"/>
    <col min="15873" max="15873" width="10.140625" customWidth="1"/>
    <col min="15874" max="15874" width="8.5703125" customWidth="1"/>
    <col min="15875" max="15875" width="14.140625" customWidth="1"/>
    <col min="15876" max="15876" width="13.140625" customWidth="1"/>
    <col min="15877" max="15877" width="8.140625" customWidth="1"/>
    <col min="15878" max="15878" width="16.28515625" customWidth="1"/>
    <col min="15879" max="15879" width="12.7109375" customWidth="1"/>
    <col min="15880" max="15880" width="13.85546875" customWidth="1"/>
    <col min="15881" max="15881" width="15.140625" customWidth="1"/>
    <col min="15882" max="15882" width="9.28515625" customWidth="1"/>
    <col min="15883" max="15883" width="10.42578125" customWidth="1"/>
    <col min="15884" max="15884" width="8.85546875" customWidth="1"/>
    <col min="15885" max="15885" width="9.5703125" customWidth="1"/>
    <col min="15886" max="15886" width="10" customWidth="1"/>
    <col min="15887" max="15887" width="9.5703125" bestFit="1" customWidth="1"/>
    <col min="16129" max="16129" width="10.140625" customWidth="1"/>
    <col min="16130" max="16130" width="8.5703125" customWidth="1"/>
    <col min="16131" max="16131" width="14.140625" customWidth="1"/>
    <col min="16132" max="16132" width="13.140625" customWidth="1"/>
    <col min="16133" max="16133" width="8.140625" customWidth="1"/>
    <col min="16134" max="16134" width="16.28515625" customWidth="1"/>
    <col min="16135" max="16135" width="12.7109375" customWidth="1"/>
    <col min="16136" max="16136" width="13.85546875" customWidth="1"/>
    <col min="16137" max="16137" width="15.140625" customWidth="1"/>
    <col min="16138" max="16138" width="9.28515625" customWidth="1"/>
    <col min="16139" max="16139" width="10.42578125" customWidth="1"/>
    <col min="16140" max="16140" width="8.85546875" customWidth="1"/>
    <col min="16141" max="16141" width="9.5703125" customWidth="1"/>
    <col min="16142" max="16142" width="10" customWidth="1"/>
    <col min="16143" max="16143" width="9.5703125" bestFit="1" customWidth="1"/>
  </cols>
  <sheetData>
    <row r="3" spans="2:14" x14ac:dyDescent="0.25">
      <c r="B3" t="str">
        <f>+[20]F13!B3</f>
        <v>MAHARASHTRA STATE POWER GENERATION CO. LTD.</v>
      </c>
      <c r="J3" t="s">
        <v>89</v>
      </c>
    </row>
    <row r="4" spans="2:14" x14ac:dyDescent="0.25">
      <c r="B4" t="str">
        <f>+[20]F13!B5</f>
        <v>Financial Year 2023-24</v>
      </c>
    </row>
    <row r="5" spans="2:14" x14ac:dyDescent="0.25">
      <c r="B5" t="s">
        <v>141</v>
      </c>
      <c r="D5" s="175" t="s">
        <v>140</v>
      </c>
      <c r="E5" s="175">
        <f>+[20]F12!C5</f>
        <v>45108</v>
      </c>
    </row>
    <row r="9" spans="2:14" ht="75" x14ac:dyDescent="0.25">
      <c r="B9" s="174" t="s">
        <v>88</v>
      </c>
      <c r="C9" s="171" t="s">
        <v>71</v>
      </c>
      <c r="D9" s="173" t="s">
        <v>87</v>
      </c>
      <c r="E9" s="173" t="s">
        <v>86</v>
      </c>
      <c r="F9" s="172" t="s">
        <v>85</v>
      </c>
      <c r="G9" s="172" t="s">
        <v>84</v>
      </c>
      <c r="H9" s="171" t="s">
        <v>66</v>
      </c>
      <c r="I9" s="170" t="s">
        <v>65</v>
      </c>
      <c r="J9" s="169" t="s">
        <v>139</v>
      </c>
      <c r="K9" s="169" t="s">
        <v>82</v>
      </c>
      <c r="L9" s="169" t="s">
        <v>183</v>
      </c>
      <c r="M9" s="169" t="s">
        <v>182</v>
      </c>
      <c r="N9" s="169" t="s">
        <v>181</v>
      </c>
    </row>
    <row r="10" spans="2:14" ht="15.75" x14ac:dyDescent="0.25">
      <c r="B10" s="44">
        <v>1</v>
      </c>
      <c r="C10" s="44" t="s">
        <v>21</v>
      </c>
      <c r="D10" s="44" t="s">
        <v>145</v>
      </c>
      <c r="E10" s="44" t="s">
        <v>19</v>
      </c>
      <c r="F10" s="207">
        <v>4099</v>
      </c>
      <c r="G10" s="207">
        <v>4100.6000000000004</v>
      </c>
      <c r="H10" s="206">
        <v>162002220</v>
      </c>
      <c r="I10" s="206" t="s">
        <v>109</v>
      </c>
      <c r="J10" s="52">
        <v>4184</v>
      </c>
      <c r="K10" s="192">
        <v>2657.6198134448382</v>
      </c>
      <c r="L10" s="169"/>
      <c r="M10" s="169"/>
      <c r="N10" s="169"/>
    </row>
    <row r="11" spans="2:14" ht="15.75" x14ac:dyDescent="0.25">
      <c r="B11" s="44">
        <v>2</v>
      </c>
      <c r="C11" s="44" t="s">
        <v>21</v>
      </c>
      <c r="D11" s="44" t="s">
        <v>145</v>
      </c>
      <c r="E11" s="44" t="s">
        <v>19</v>
      </c>
      <c r="F11" s="203">
        <v>3811</v>
      </c>
      <c r="G11" s="203">
        <v>3838.31</v>
      </c>
      <c r="H11" s="205">
        <v>151000016</v>
      </c>
      <c r="I11" s="205" t="s">
        <v>180</v>
      </c>
      <c r="J11" s="52">
        <v>3727</v>
      </c>
      <c r="K11" s="192">
        <v>2849.0245655438748</v>
      </c>
      <c r="L11" s="169"/>
      <c r="M11" s="169"/>
      <c r="N11" s="169"/>
    </row>
    <row r="12" spans="2:14" ht="15.75" x14ac:dyDescent="0.25">
      <c r="B12" s="44">
        <v>3</v>
      </c>
      <c r="C12" s="44" t="s">
        <v>34</v>
      </c>
      <c r="D12" s="44" t="s">
        <v>108</v>
      </c>
      <c r="E12" s="44" t="s">
        <v>32</v>
      </c>
      <c r="F12" s="65">
        <v>2602.04</v>
      </c>
      <c r="G12" s="65">
        <v>2619.27</v>
      </c>
      <c r="H12" s="205">
        <v>151000017</v>
      </c>
      <c r="I12" s="205" t="s">
        <v>180</v>
      </c>
      <c r="J12" s="52">
        <v>4118</v>
      </c>
      <c r="K12" s="192">
        <v>3642.7987724682157</v>
      </c>
      <c r="L12" s="169"/>
      <c r="M12" s="169"/>
      <c r="N12" s="169"/>
    </row>
    <row r="13" spans="2:14" ht="15.75" x14ac:dyDescent="0.25">
      <c r="B13" s="44"/>
      <c r="C13" s="44" t="s">
        <v>107</v>
      </c>
      <c r="D13" s="44" t="s">
        <v>11</v>
      </c>
      <c r="E13" s="44" t="s">
        <v>10</v>
      </c>
      <c r="F13" s="203">
        <v>1235.96</v>
      </c>
      <c r="G13" s="204">
        <v>1244.1400000000001</v>
      </c>
      <c r="H13" s="205">
        <v>151000017</v>
      </c>
      <c r="I13" s="205" t="s">
        <v>180</v>
      </c>
      <c r="J13" s="52">
        <v>4555</v>
      </c>
      <c r="K13" s="192">
        <v>3624.1837409120953</v>
      </c>
      <c r="L13" s="169"/>
      <c r="M13" s="169"/>
      <c r="N13" s="169"/>
    </row>
    <row r="14" spans="2:14" ht="15.75" x14ac:dyDescent="0.25">
      <c r="B14" s="45">
        <v>4</v>
      </c>
      <c r="C14" s="44" t="s">
        <v>16</v>
      </c>
      <c r="D14" s="44" t="s">
        <v>11</v>
      </c>
      <c r="E14" s="44" t="s">
        <v>10</v>
      </c>
      <c r="F14" s="204">
        <v>2637.94</v>
      </c>
      <c r="G14" s="65">
        <v>2653.72</v>
      </c>
      <c r="H14" s="205">
        <v>161009679</v>
      </c>
      <c r="I14" s="205" t="s">
        <v>180</v>
      </c>
      <c r="J14" s="52">
        <v>4040</v>
      </c>
      <c r="K14" s="192">
        <v>4345.2763590965842</v>
      </c>
      <c r="L14" s="169"/>
      <c r="M14" s="169"/>
      <c r="N14" s="169"/>
    </row>
    <row r="15" spans="2:14" ht="15.75" x14ac:dyDescent="0.25">
      <c r="B15" s="45"/>
      <c r="C15" s="44" t="s">
        <v>25</v>
      </c>
      <c r="D15" s="44" t="s">
        <v>11</v>
      </c>
      <c r="E15" s="44" t="s">
        <v>10</v>
      </c>
      <c r="F15" s="42">
        <v>1187.06</v>
      </c>
      <c r="G15" s="203">
        <v>1194.17</v>
      </c>
      <c r="H15" s="205">
        <v>161009679</v>
      </c>
      <c r="I15" s="205" t="s">
        <v>180</v>
      </c>
      <c r="J15" s="52">
        <v>4318</v>
      </c>
      <c r="K15" s="192">
        <v>3656.8553215077609</v>
      </c>
      <c r="L15" s="169"/>
      <c r="M15" s="169"/>
      <c r="N15" s="169"/>
    </row>
    <row r="16" spans="2:14" ht="15.75" x14ac:dyDescent="0.25">
      <c r="B16" s="45">
        <v>5</v>
      </c>
      <c r="C16" s="44" t="s">
        <v>21</v>
      </c>
      <c r="D16" s="44" t="s">
        <v>145</v>
      </c>
      <c r="E16" s="44" t="s">
        <v>19</v>
      </c>
      <c r="F16" s="42">
        <v>2559.3200000000002</v>
      </c>
      <c r="G16" s="203">
        <v>2577.2199999999998</v>
      </c>
      <c r="H16" s="205">
        <v>142000189</v>
      </c>
      <c r="I16" s="44" t="s">
        <v>180</v>
      </c>
      <c r="J16" s="52">
        <v>4319</v>
      </c>
      <c r="K16" s="192">
        <v>2366.9839087809032</v>
      </c>
      <c r="L16" s="169"/>
      <c r="M16" s="169"/>
      <c r="N16" s="169"/>
    </row>
    <row r="17" spans="2:14" ht="15.75" x14ac:dyDescent="0.25">
      <c r="B17" s="45"/>
      <c r="C17" s="44" t="s">
        <v>18</v>
      </c>
      <c r="D17" s="44" t="s">
        <v>11</v>
      </c>
      <c r="E17" s="44" t="s">
        <v>10</v>
      </c>
      <c r="F17" s="203">
        <v>1215.68</v>
      </c>
      <c r="G17" s="203">
        <v>1224.19</v>
      </c>
      <c r="H17" s="60">
        <v>142000189</v>
      </c>
      <c r="I17" s="44" t="s">
        <v>180</v>
      </c>
      <c r="J17" s="52">
        <v>4056</v>
      </c>
      <c r="K17" s="192">
        <v>2741.6355389541086</v>
      </c>
      <c r="L17" s="169"/>
      <c r="M17" s="169"/>
      <c r="N17" s="169"/>
    </row>
    <row r="18" spans="2:14" ht="15.75" x14ac:dyDescent="0.25">
      <c r="B18" s="45">
        <v>6</v>
      </c>
      <c r="C18" s="44" t="s">
        <v>21</v>
      </c>
      <c r="D18" s="44" t="s">
        <v>145</v>
      </c>
      <c r="E18" s="44" t="s">
        <v>19</v>
      </c>
      <c r="F18" s="203">
        <v>3771</v>
      </c>
      <c r="G18" s="203">
        <v>3796.99</v>
      </c>
      <c r="H18" s="60">
        <v>162002223</v>
      </c>
      <c r="I18" s="44" t="s">
        <v>104</v>
      </c>
      <c r="J18" s="197">
        <v>3705</v>
      </c>
      <c r="K18" s="192">
        <v>2929.9729037764032</v>
      </c>
      <c r="L18" s="169"/>
      <c r="M18" s="169"/>
      <c r="N18" s="169"/>
    </row>
    <row r="19" spans="2:14" ht="15.75" x14ac:dyDescent="0.25">
      <c r="B19" s="45">
        <v>7</v>
      </c>
      <c r="C19" s="44" t="s">
        <v>106</v>
      </c>
      <c r="D19" s="44" t="s">
        <v>165</v>
      </c>
      <c r="E19" s="44" t="s">
        <v>164</v>
      </c>
      <c r="F19" s="204">
        <v>4000</v>
      </c>
      <c r="G19" s="204">
        <v>4031.29</v>
      </c>
      <c r="H19" s="60">
        <v>162000218</v>
      </c>
      <c r="I19" s="44" t="s">
        <v>180</v>
      </c>
      <c r="J19" s="192">
        <v>4219</v>
      </c>
      <c r="K19" s="192">
        <v>3470.5863845647882</v>
      </c>
      <c r="L19" s="169"/>
      <c r="M19" s="169"/>
      <c r="N19" s="169"/>
    </row>
    <row r="20" spans="2:14" ht="15.75" x14ac:dyDescent="0.25">
      <c r="B20" s="45">
        <v>8</v>
      </c>
      <c r="C20" s="44" t="s">
        <v>21</v>
      </c>
      <c r="D20" s="44" t="s">
        <v>145</v>
      </c>
      <c r="E20" s="44" t="s">
        <v>19</v>
      </c>
      <c r="F20" s="203">
        <v>3485.37</v>
      </c>
      <c r="G20" s="203">
        <v>3512.09</v>
      </c>
      <c r="H20" s="60">
        <v>162002224</v>
      </c>
      <c r="I20" s="44" t="s">
        <v>180</v>
      </c>
      <c r="J20" s="197">
        <v>3632</v>
      </c>
      <c r="K20" s="192">
        <v>2149.0985915492956</v>
      </c>
      <c r="L20" s="169"/>
      <c r="M20" s="169"/>
      <c r="N20" s="169"/>
    </row>
    <row r="21" spans="2:14" ht="15.75" x14ac:dyDescent="0.25">
      <c r="B21" s="45"/>
      <c r="C21" s="44" t="s">
        <v>18</v>
      </c>
      <c r="D21" s="44" t="s">
        <v>11</v>
      </c>
      <c r="E21" s="44" t="s">
        <v>10</v>
      </c>
      <c r="F21" s="42">
        <v>296.63</v>
      </c>
      <c r="G21" s="42">
        <v>298.89999999999998</v>
      </c>
      <c r="H21" s="60">
        <v>162002224</v>
      </c>
      <c r="I21" s="44" t="s">
        <v>180</v>
      </c>
      <c r="J21" s="197">
        <v>3219</v>
      </c>
      <c r="K21" s="192">
        <v>2177.0644514767932</v>
      </c>
      <c r="L21" s="169"/>
      <c r="M21" s="169"/>
      <c r="N21" s="169"/>
    </row>
    <row r="22" spans="2:14" ht="15.75" x14ac:dyDescent="0.25">
      <c r="B22" s="45">
        <v>9</v>
      </c>
      <c r="C22" s="44" t="s">
        <v>34</v>
      </c>
      <c r="D22" s="44" t="s">
        <v>108</v>
      </c>
      <c r="E22" s="44" t="s">
        <v>32</v>
      </c>
      <c r="F22" s="42">
        <v>1983.06</v>
      </c>
      <c r="G22" s="42">
        <v>1995.41</v>
      </c>
      <c r="H22" s="49">
        <v>151000434</v>
      </c>
      <c r="I22" s="44" t="s">
        <v>179</v>
      </c>
      <c r="J22" s="52">
        <v>4726</v>
      </c>
      <c r="K22" s="192">
        <v>3910.8983638530717</v>
      </c>
      <c r="L22" s="169"/>
      <c r="M22" s="169"/>
      <c r="N22" s="169"/>
    </row>
    <row r="23" spans="2:14" ht="15.75" x14ac:dyDescent="0.25">
      <c r="B23" s="45"/>
      <c r="C23" s="44" t="s">
        <v>107</v>
      </c>
      <c r="D23" s="44" t="s">
        <v>11</v>
      </c>
      <c r="E23" s="44" t="s">
        <v>10</v>
      </c>
      <c r="F23" s="42">
        <v>1916.94</v>
      </c>
      <c r="G23" s="42">
        <v>1928.85</v>
      </c>
      <c r="H23" s="49">
        <v>151000434</v>
      </c>
      <c r="I23" s="44" t="s">
        <v>179</v>
      </c>
      <c r="J23" s="197">
        <v>3893</v>
      </c>
      <c r="K23" s="192">
        <v>3734.4434782608696</v>
      </c>
      <c r="L23" s="169"/>
      <c r="M23" s="169"/>
      <c r="N23" s="169"/>
    </row>
    <row r="24" spans="2:14" ht="15.75" x14ac:dyDescent="0.25">
      <c r="B24" s="45">
        <v>10</v>
      </c>
      <c r="C24" s="44" t="s">
        <v>21</v>
      </c>
      <c r="D24" s="44" t="s">
        <v>145</v>
      </c>
      <c r="E24" s="44" t="s">
        <v>19</v>
      </c>
      <c r="F24" s="42">
        <v>3136.97</v>
      </c>
      <c r="G24" s="42">
        <v>3302.45</v>
      </c>
      <c r="H24" s="49">
        <v>162002227</v>
      </c>
      <c r="I24" s="44" t="s">
        <v>173</v>
      </c>
      <c r="J24" s="197">
        <v>3949</v>
      </c>
      <c r="K24" s="192">
        <v>2255.0474683544303</v>
      </c>
      <c r="L24" s="169"/>
      <c r="M24" s="169"/>
      <c r="N24" s="169"/>
    </row>
    <row r="25" spans="2:14" ht="15.75" x14ac:dyDescent="0.25">
      <c r="B25" s="45"/>
      <c r="C25" s="44" t="s">
        <v>18</v>
      </c>
      <c r="D25" s="44" t="s">
        <v>11</v>
      </c>
      <c r="E25" s="44" t="s">
        <v>10</v>
      </c>
      <c r="F25" s="42">
        <v>824.03</v>
      </c>
      <c r="G25" s="42">
        <v>688.02</v>
      </c>
      <c r="H25" s="49">
        <v>162002227</v>
      </c>
      <c r="I25" s="44" t="s">
        <v>173</v>
      </c>
      <c r="J25" s="197">
        <v>4352</v>
      </c>
      <c r="K25" s="192">
        <v>2304.3742071881607</v>
      </c>
      <c r="L25" s="169"/>
      <c r="M25" s="169"/>
      <c r="N25" s="169"/>
    </row>
    <row r="26" spans="2:14" ht="15.75" x14ac:dyDescent="0.25">
      <c r="B26" s="45">
        <v>11</v>
      </c>
      <c r="C26" s="44" t="s">
        <v>25</v>
      </c>
      <c r="D26" s="44" t="s">
        <v>11</v>
      </c>
      <c r="E26" s="44" t="s">
        <v>10</v>
      </c>
      <c r="F26" s="203">
        <v>1196.3499999999999</v>
      </c>
      <c r="G26" s="203">
        <v>1196.44</v>
      </c>
      <c r="H26" s="44">
        <v>161009684</v>
      </c>
      <c r="I26" s="44" t="s">
        <v>177</v>
      </c>
      <c r="J26" s="52">
        <v>3936</v>
      </c>
      <c r="K26" s="192">
        <v>4475.6189298561148</v>
      </c>
      <c r="L26" s="169"/>
      <c r="M26" s="169"/>
      <c r="N26" s="169"/>
    </row>
    <row r="27" spans="2:14" ht="15.75" x14ac:dyDescent="0.25">
      <c r="B27" s="45"/>
      <c r="C27" s="44" t="s">
        <v>16</v>
      </c>
      <c r="D27" s="44" t="s">
        <v>11</v>
      </c>
      <c r="E27" s="44" t="s">
        <v>10</v>
      </c>
      <c r="F27" s="204">
        <v>2632.65</v>
      </c>
      <c r="G27" s="204">
        <v>2658.51</v>
      </c>
      <c r="H27" s="44">
        <v>161009684</v>
      </c>
      <c r="I27" s="44" t="s">
        <v>177</v>
      </c>
      <c r="J27" s="52">
        <v>4330</v>
      </c>
      <c r="K27" s="192">
        <v>3673.7901508429459</v>
      </c>
      <c r="L27" s="169"/>
      <c r="M27" s="169"/>
      <c r="N27" s="169"/>
    </row>
    <row r="28" spans="2:14" ht="15.75" x14ac:dyDescent="0.25">
      <c r="B28" s="45">
        <v>12</v>
      </c>
      <c r="C28" s="44" t="s">
        <v>21</v>
      </c>
      <c r="D28" s="44" t="s">
        <v>145</v>
      </c>
      <c r="E28" s="44" t="s">
        <v>19</v>
      </c>
      <c r="F28" s="203">
        <v>3172.94</v>
      </c>
      <c r="G28" s="203">
        <v>3196.95</v>
      </c>
      <c r="H28" s="44">
        <v>162002229</v>
      </c>
      <c r="I28" s="44" t="s">
        <v>178</v>
      </c>
      <c r="J28" s="197">
        <v>3643</v>
      </c>
      <c r="K28" s="192">
        <v>2786.56</v>
      </c>
      <c r="L28" s="169"/>
      <c r="M28" s="169"/>
      <c r="N28" s="169"/>
    </row>
    <row r="29" spans="2:14" ht="15.75" x14ac:dyDescent="0.25">
      <c r="B29" s="45"/>
      <c r="C29" s="44" t="s">
        <v>18</v>
      </c>
      <c r="D29" s="44" t="s">
        <v>11</v>
      </c>
      <c r="E29" s="44" t="s">
        <v>10</v>
      </c>
      <c r="F29" s="202">
        <v>662.06</v>
      </c>
      <c r="G29" s="202">
        <v>666.03</v>
      </c>
      <c r="H29" s="44">
        <v>162002229</v>
      </c>
      <c r="I29" s="44" t="s">
        <v>178</v>
      </c>
      <c r="J29" s="197">
        <v>4137</v>
      </c>
      <c r="K29" s="192">
        <v>2638.9290992824249</v>
      </c>
      <c r="L29" s="169"/>
      <c r="M29" s="169"/>
      <c r="N29" s="169"/>
    </row>
    <row r="30" spans="2:14" ht="15.75" x14ac:dyDescent="0.25">
      <c r="B30" s="45">
        <v>13</v>
      </c>
      <c r="C30" s="44" t="s">
        <v>160</v>
      </c>
      <c r="D30" s="44" t="s">
        <v>11</v>
      </c>
      <c r="E30" s="44" t="s">
        <v>10</v>
      </c>
      <c r="F30" s="42">
        <v>3875</v>
      </c>
      <c r="G30" s="42">
        <v>3904.68</v>
      </c>
      <c r="H30" s="49">
        <v>162000221</v>
      </c>
      <c r="I30" s="44" t="s">
        <v>177</v>
      </c>
      <c r="J30" s="192">
        <v>3418</v>
      </c>
      <c r="K30" s="192">
        <v>3584.6135693215342</v>
      </c>
      <c r="L30" s="169"/>
      <c r="M30" s="169"/>
      <c r="N30" s="169"/>
    </row>
    <row r="31" spans="2:14" ht="15.75" x14ac:dyDescent="0.25">
      <c r="B31" s="45">
        <v>14</v>
      </c>
      <c r="C31" s="44" t="s">
        <v>21</v>
      </c>
      <c r="D31" s="44" t="s">
        <v>145</v>
      </c>
      <c r="E31" s="44" t="s">
        <v>19</v>
      </c>
      <c r="F31" s="42">
        <v>3306.21</v>
      </c>
      <c r="G31" s="42">
        <v>3329.38</v>
      </c>
      <c r="H31" s="49">
        <v>162002231</v>
      </c>
      <c r="I31" s="44" t="s">
        <v>177</v>
      </c>
      <c r="J31" s="197">
        <v>3499</v>
      </c>
      <c r="K31" s="192">
        <v>3068.1087771942985</v>
      </c>
      <c r="L31" s="169"/>
      <c r="M31" s="169"/>
      <c r="N31" s="169"/>
    </row>
    <row r="32" spans="2:14" ht="15.75" x14ac:dyDescent="0.25">
      <c r="B32" s="45"/>
      <c r="C32" s="44" t="s">
        <v>18</v>
      </c>
      <c r="D32" s="44" t="s">
        <v>11</v>
      </c>
      <c r="E32" s="44" t="s">
        <v>10</v>
      </c>
      <c r="F32" s="42">
        <v>688.79</v>
      </c>
      <c r="G32" s="42">
        <v>693.62</v>
      </c>
      <c r="H32" s="49">
        <v>162002231</v>
      </c>
      <c r="I32" s="44" t="s">
        <v>177</v>
      </c>
      <c r="J32" s="197">
        <v>3862</v>
      </c>
      <c r="K32" s="192">
        <v>3264.9395698924736</v>
      </c>
      <c r="L32" s="169"/>
      <c r="M32" s="169"/>
      <c r="N32" s="169"/>
    </row>
    <row r="33" spans="2:14" ht="15.75" x14ac:dyDescent="0.25">
      <c r="B33" s="45">
        <v>15</v>
      </c>
      <c r="C33" s="44" t="s">
        <v>34</v>
      </c>
      <c r="D33" s="44" t="s">
        <v>108</v>
      </c>
      <c r="E33" s="44" t="s">
        <v>32</v>
      </c>
      <c r="F33" s="42">
        <v>2245.34</v>
      </c>
      <c r="G33" s="42">
        <v>2262.17</v>
      </c>
      <c r="H33" s="49">
        <v>161009687</v>
      </c>
      <c r="I33" s="44" t="s">
        <v>175</v>
      </c>
      <c r="J33" s="52">
        <v>4791</v>
      </c>
      <c r="K33" s="192">
        <v>3389.7416442772706</v>
      </c>
      <c r="L33" s="169"/>
      <c r="M33" s="169"/>
      <c r="N33" s="169"/>
    </row>
    <row r="34" spans="2:14" ht="15.75" x14ac:dyDescent="0.25">
      <c r="B34" s="45"/>
      <c r="C34" s="44" t="s">
        <v>107</v>
      </c>
      <c r="D34" s="44" t="s">
        <v>11</v>
      </c>
      <c r="E34" s="44" t="s">
        <v>10</v>
      </c>
      <c r="F34" s="42">
        <v>1539.66</v>
      </c>
      <c r="G34" s="42">
        <v>1551.21</v>
      </c>
      <c r="H34" s="49">
        <v>161009687</v>
      </c>
      <c r="I34" s="44" t="s">
        <v>175</v>
      </c>
      <c r="J34" s="52">
        <v>4198</v>
      </c>
      <c r="K34" s="192">
        <v>3458.5293467447773</v>
      </c>
      <c r="L34" s="169"/>
      <c r="M34" s="169"/>
      <c r="N34" s="169"/>
    </row>
    <row r="35" spans="2:14" ht="15.75" x14ac:dyDescent="0.25">
      <c r="B35" s="45">
        <v>16</v>
      </c>
      <c r="C35" s="44" t="s">
        <v>21</v>
      </c>
      <c r="D35" s="44" t="s">
        <v>145</v>
      </c>
      <c r="E35" s="44" t="s">
        <v>19</v>
      </c>
      <c r="F35" s="42">
        <v>3303.13</v>
      </c>
      <c r="G35" s="42">
        <v>3323.15</v>
      </c>
      <c r="H35" s="49">
        <v>162002234</v>
      </c>
      <c r="I35" s="44" t="s">
        <v>176</v>
      </c>
      <c r="J35" s="197">
        <v>4789</v>
      </c>
      <c r="K35" s="192">
        <v>2591.3440342429103</v>
      </c>
      <c r="L35" s="169"/>
      <c r="M35" s="169"/>
      <c r="N35" s="169"/>
    </row>
    <row r="36" spans="2:14" ht="15.75" x14ac:dyDescent="0.25">
      <c r="B36" s="45"/>
      <c r="C36" s="44" t="s">
        <v>18</v>
      </c>
      <c r="D36" s="44" t="s">
        <v>11</v>
      </c>
      <c r="E36" s="44" t="s">
        <v>10</v>
      </c>
      <c r="F36" s="42">
        <v>674.12</v>
      </c>
      <c r="G36" s="42">
        <v>678.19</v>
      </c>
      <c r="H36" s="49">
        <v>162002234</v>
      </c>
      <c r="I36" s="44" t="s">
        <v>176</v>
      </c>
      <c r="J36" s="197">
        <v>4514</v>
      </c>
      <c r="K36" s="192">
        <v>2119.6117161890666</v>
      </c>
      <c r="L36" s="169"/>
      <c r="M36" s="169"/>
      <c r="N36" s="169"/>
    </row>
    <row r="37" spans="2:14" ht="15.75" x14ac:dyDescent="0.25">
      <c r="B37" s="45">
        <v>17</v>
      </c>
      <c r="C37" s="44" t="s">
        <v>21</v>
      </c>
      <c r="D37" s="44" t="s">
        <v>145</v>
      </c>
      <c r="E37" s="44" t="s">
        <v>19</v>
      </c>
      <c r="F37" s="42">
        <v>60</v>
      </c>
      <c r="G37" s="42">
        <v>68</v>
      </c>
      <c r="H37" s="49">
        <v>162002048</v>
      </c>
      <c r="I37" s="44" t="s">
        <v>17</v>
      </c>
      <c r="J37" s="201"/>
      <c r="K37" s="192">
        <v>2545.943984723106</v>
      </c>
      <c r="L37" s="169"/>
      <c r="M37" s="169"/>
      <c r="N37" s="169"/>
    </row>
    <row r="38" spans="2:14" ht="15.75" x14ac:dyDescent="0.25">
      <c r="B38" s="45"/>
      <c r="C38" s="44" t="s">
        <v>34</v>
      </c>
      <c r="D38" s="44" t="s">
        <v>108</v>
      </c>
      <c r="E38" s="44" t="s">
        <v>32</v>
      </c>
      <c r="F38" s="42">
        <v>60</v>
      </c>
      <c r="G38" s="42">
        <v>70</v>
      </c>
      <c r="H38" s="49">
        <v>161009559</v>
      </c>
      <c r="I38" s="44" t="s">
        <v>30</v>
      </c>
      <c r="J38" s="200"/>
      <c r="K38" s="192">
        <v>4256.1832352299971</v>
      </c>
      <c r="L38" s="169"/>
      <c r="M38" s="169"/>
      <c r="N38" s="169"/>
    </row>
    <row r="39" spans="2:14" ht="15.75" x14ac:dyDescent="0.25">
      <c r="B39" s="45">
        <v>18</v>
      </c>
      <c r="C39" s="44" t="s">
        <v>21</v>
      </c>
      <c r="D39" s="44" t="s">
        <v>145</v>
      </c>
      <c r="E39" s="44" t="s">
        <v>19</v>
      </c>
      <c r="F39" s="42">
        <v>3381</v>
      </c>
      <c r="G39" s="42">
        <v>3407.58</v>
      </c>
      <c r="H39" s="49">
        <v>162002237</v>
      </c>
      <c r="I39" s="44" t="s">
        <v>175</v>
      </c>
      <c r="J39" s="197">
        <v>3541</v>
      </c>
      <c r="K39" s="192">
        <v>2344.7337146488721</v>
      </c>
      <c r="L39" s="169"/>
      <c r="M39" s="169"/>
      <c r="N39" s="169"/>
    </row>
    <row r="40" spans="2:14" ht="15.75" x14ac:dyDescent="0.25">
      <c r="B40" s="45"/>
      <c r="C40" s="44" t="s">
        <v>18</v>
      </c>
      <c r="D40" s="44" t="s">
        <v>11</v>
      </c>
      <c r="E40" s="44" t="s">
        <v>10</v>
      </c>
      <c r="F40" s="42">
        <v>690</v>
      </c>
      <c r="G40" s="42">
        <v>695.45</v>
      </c>
      <c r="H40" s="49">
        <v>162002237</v>
      </c>
      <c r="I40" s="44" t="s">
        <v>175</v>
      </c>
      <c r="J40" s="197">
        <v>3684</v>
      </c>
      <c r="K40" s="192">
        <v>2065.3135602149405</v>
      </c>
      <c r="L40" s="169"/>
      <c r="M40" s="169"/>
      <c r="N40" s="169"/>
    </row>
    <row r="41" spans="2:14" ht="15.75" x14ac:dyDescent="0.25">
      <c r="B41" s="45">
        <v>19</v>
      </c>
      <c r="C41" s="44" t="s">
        <v>25</v>
      </c>
      <c r="D41" s="44" t="s">
        <v>11</v>
      </c>
      <c r="E41" s="44" t="s">
        <v>10</v>
      </c>
      <c r="F41" s="42">
        <v>2444.64</v>
      </c>
      <c r="G41" s="42">
        <v>2460.58</v>
      </c>
      <c r="H41" s="49">
        <v>161009688</v>
      </c>
      <c r="I41" s="44" t="s">
        <v>175</v>
      </c>
      <c r="J41" s="52">
        <v>4368</v>
      </c>
      <c r="K41" s="192">
        <v>3819.4333109168351</v>
      </c>
      <c r="L41" s="169"/>
      <c r="M41" s="169"/>
      <c r="N41" s="169"/>
    </row>
    <row r="42" spans="2:14" ht="15.75" x14ac:dyDescent="0.25">
      <c r="B42" s="45"/>
      <c r="C42" s="44" t="s">
        <v>16</v>
      </c>
      <c r="D42" s="44" t="s">
        <v>11</v>
      </c>
      <c r="E42" s="44" t="s">
        <v>10</v>
      </c>
      <c r="F42" s="42">
        <v>1255.3599999999999</v>
      </c>
      <c r="G42" s="42">
        <v>1263.5999999999999</v>
      </c>
      <c r="H42" s="49">
        <v>161009688</v>
      </c>
      <c r="I42" s="44" t="s">
        <v>175</v>
      </c>
      <c r="J42" s="52">
        <v>3909</v>
      </c>
      <c r="K42" s="192">
        <v>3695.2345982142861</v>
      </c>
      <c r="L42" s="169"/>
      <c r="M42" s="169"/>
      <c r="N42" s="169"/>
    </row>
    <row r="43" spans="2:14" ht="15.75" x14ac:dyDescent="0.25">
      <c r="B43" s="45">
        <v>20</v>
      </c>
      <c r="C43" s="44" t="s">
        <v>106</v>
      </c>
      <c r="D43" s="44" t="s">
        <v>165</v>
      </c>
      <c r="E43" s="44" t="s">
        <v>164</v>
      </c>
      <c r="F43" s="42">
        <v>3681</v>
      </c>
      <c r="G43" s="42">
        <v>3709.27</v>
      </c>
      <c r="H43" s="49">
        <v>162000225</v>
      </c>
      <c r="I43" s="44" t="s">
        <v>174</v>
      </c>
      <c r="J43" s="197">
        <v>3768</v>
      </c>
      <c r="K43" s="192">
        <v>3271.320522674866</v>
      </c>
      <c r="L43" s="169"/>
      <c r="M43" s="169"/>
      <c r="N43" s="169"/>
    </row>
    <row r="44" spans="2:14" ht="15.75" x14ac:dyDescent="0.25">
      <c r="B44" s="45">
        <v>21</v>
      </c>
      <c r="C44" s="44" t="s">
        <v>21</v>
      </c>
      <c r="D44" s="44" t="s">
        <v>145</v>
      </c>
      <c r="E44" s="44" t="s">
        <v>19</v>
      </c>
      <c r="F44" s="42">
        <v>3359.9</v>
      </c>
      <c r="G44" s="42">
        <v>3375.97</v>
      </c>
      <c r="H44" s="49">
        <v>162002240</v>
      </c>
      <c r="I44" s="44" t="s">
        <v>174</v>
      </c>
      <c r="J44" s="197">
        <v>3880</v>
      </c>
      <c r="K44" s="192">
        <v>2527.0081650193383</v>
      </c>
      <c r="L44" s="169"/>
      <c r="M44" s="169"/>
      <c r="N44" s="169"/>
    </row>
    <row r="45" spans="2:14" ht="15.75" x14ac:dyDescent="0.25">
      <c r="B45" s="45"/>
      <c r="C45" s="44" t="s">
        <v>18</v>
      </c>
      <c r="D45" s="44" t="s">
        <v>11</v>
      </c>
      <c r="E45" s="44" t="s">
        <v>10</v>
      </c>
      <c r="F45" s="42">
        <v>689.1</v>
      </c>
      <c r="G45" s="42">
        <v>703.3</v>
      </c>
      <c r="H45" s="49">
        <v>162002240</v>
      </c>
      <c r="I45" s="44" t="s">
        <v>174</v>
      </c>
      <c r="J45" s="197">
        <v>4168</v>
      </c>
      <c r="K45" s="192">
        <v>1998.7968518909784</v>
      </c>
      <c r="L45" s="169"/>
      <c r="M45" s="169"/>
      <c r="N45" s="169"/>
    </row>
    <row r="46" spans="2:14" ht="15.75" x14ac:dyDescent="0.25">
      <c r="B46" s="45">
        <v>22</v>
      </c>
      <c r="C46" s="44" t="s">
        <v>21</v>
      </c>
      <c r="D46" s="44" t="s">
        <v>145</v>
      </c>
      <c r="E46" s="44" t="s">
        <v>19</v>
      </c>
      <c r="F46" s="42">
        <v>3233.38</v>
      </c>
      <c r="G46" s="42">
        <v>3239.25</v>
      </c>
      <c r="H46" s="49">
        <v>162002241</v>
      </c>
      <c r="I46" s="44" t="s">
        <v>173</v>
      </c>
      <c r="J46" s="196">
        <v>3481</v>
      </c>
      <c r="K46" s="192">
        <v>2588.8829388454533</v>
      </c>
      <c r="L46" s="169"/>
      <c r="M46" s="169"/>
      <c r="N46" s="169"/>
    </row>
    <row r="47" spans="2:14" ht="15.75" x14ac:dyDescent="0.25">
      <c r="B47" s="45"/>
      <c r="C47" s="44" t="s">
        <v>18</v>
      </c>
      <c r="D47" s="44" t="s">
        <v>11</v>
      </c>
      <c r="E47" s="44" t="s">
        <v>10</v>
      </c>
      <c r="F47" s="42">
        <v>673.62</v>
      </c>
      <c r="G47" s="42">
        <v>674.84</v>
      </c>
      <c r="H47" s="49">
        <v>162002241</v>
      </c>
      <c r="I47" s="44" t="s">
        <v>173</v>
      </c>
      <c r="J47" s="197">
        <v>3596</v>
      </c>
      <c r="K47" s="192">
        <v>2711.1460602178095</v>
      </c>
      <c r="L47" s="169"/>
      <c r="M47" s="169"/>
      <c r="N47" s="169"/>
    </row>
    <row r="48" spans="2:14" ht="15.75" x14ac:dyDescent="0.25">
      <c r="B48" s="45">
        <v>23</v>
      </c>
      <c r="C48" s="44" t="s">
        <v>156</v>
      </c>
      <c r="D48" s="44" t="s">
        <v>145</v>
      </c>
      <c r="E48" s="44" t="s">
        <v>19</v>
      </c>
      <c r="F48" s="42"/>
      <c r="G48" s="42"/>
      <c r="H48" s="199"/>
      <c r="I48" s="44"/>
      <c r="J48" s="107"/>
      <c r="K48" s="83">
        <v>0</v>
      </c>
      <c r="L48" s="169"/>
      <c r="M48" s="169"/>
      <c r="N48" s="169"/>
    </row>
    <row r="49" spans="2:14" ht="15.75" x14ac:dyDescent="0.25">
      <c r="B49" s="45">
        <v>24</v>
      </c>
      <c r="C49" s="44" t="s">
        <v>160</v>
      </c>
      <c r="D49" s="44" t="s">
        <v>11</v>
      </c>
      <c r="E49" s="44" t="s">
        <v>10</v>
      </c>
      <c r="F49" s="42">
        <v>3816</v>
      </c>
      <c r="G49" s="42">
        <v>3845.65</v>
      </c>
      <c r="H49" s="49">
        <v>162000227</v>
      </c>
      <c r="I49" s="44" t="s">
        <v>172</v>
      </c>
      <c r="J49" s="197">
        <v>4141</v>
      </c>
      <c r="K49" s="192">
        <v>3854.7642598087705</v>
      </c>
      <c r="L49" s="169"/>
      <c r="M49" s="169"/>
      <c r="N49" s="169"/>
    </row>
    <row r="50" spans="2:14" ht="15.75" x14ac:dyDescent="0.25">
      <c r="B50" s="45">
        <v>25</v>
      </c>
      <c r="C50" s="44" t="s">
        <v>156</v>
      </c>
      <c r="D50" s="44" t="s">
        <v>145</v>
      </c>
      <c r="E50" s="44" t="s">
        <v>19</v>
      </c>
      <c r="F50" s="42"/>
      <c r="G50" s="42"/>
      <c r="H50" s="49">
        <v>481000235</v>
      </c>
      <c r="I50" s="44" t="s">
        <v>152</v>
      </c>
      <c r="J50" s="197"/>
      <c r="K50" s="192">
        <v>0</v>
      </c>
      <c r="L50" s="169"/>
      <c r="M50" s="169"/>
      <c r="N50" s="169"/>
    </row>
    <row r="51" spans="2:14" ht="15.75" x14ac:dyDescent="0.25">
      <c r="B51" s="45">
        <v>26</v>
      </c>
      <c r="C51" s="44" t="s">
        <v>160</v>
      </c>
      <c r="D51" s="44" t="s">
        <v>11</v>
      </c>
      <c r="E51" s="44" t="s">
        <v>10</v>
      </c>
      <c r="F51" s="42">
        <v>3775</v>
      </c>
      <c r="G51" s="42">
        <v>3800.37</v>
      </c>
      <c r="H51" s="49">
        <v>162000229</v>
      </c>
      <c r="I51" s="44" t="s">
        <v>152</v>
      </c>
      <c r="J51" s="197">
        <v>4226</v>
      </c>
      <c r="K51" s="192">
        <v>3644.7383975481607</v>
      </c>
      <c r="L51" s="169"/>
      <c r="M51" s="169"/>
      <c r="N51" s="169"/>
    </row>
    <row r="52" spans="2:14" ht="15.75" x14ac:dyDescent="0.25">
      <c r="B52" s="45">
        <v>27</v>
      </c>
      <c r="C52" s="44" t="s">
        <v>25</v>
      </c>
      <c r="D52" s="44" t="s">
        <v>11</v>
      </c>
      <c r="E52" s="44" t="s">
        <v>10</v>
      </c>
      <c r="F52" s="42">
        <v>1915.86</v>
      </c>
      <c r="G52" s="42">
        <v>1978.98</v>
      </c>
      <c r="H52" s="49">
        <v>151000443</v>
      </c>
      <c r="I52" s="44" t="s">
        <v>150</v>
      </c>
      <c r="J52" s="52">
        <v>4464</v>
      </c>
      <c r="K52" s="192">
        <v>3834.4616409459313</v>
      </c>
      <c r="L52" s="169"/>
      <c r="M52" s="169"/>
      <c r="N52" s="169"/>
    </row>
    <row r="53" spans="2:14" ht="15.75" x14ac:dyDescent="0.25">
      <c r="B53" s="45"/>
      <c r="C53" s="44" t="s">
        <v>16</v>
      </c>
      <c r="D53" s="44" t="s">
        <v>11</v>
      </c>
      <c r="E53" s="44" t="s">
        <v>10</v>
      </c>
      <c r="F53" s="42">
        <v>1788.14</v>
      </c>
      <c r="G53" s="42">
        <v>1847.06</v>
      </c>
      <c r="H53" s="49">
        <v>151000443</v>
      </c>
      <c r="I53" s="44" t="s">
        <v>150</v>
      </c>
      <c r="J53" s="52">
        <v>3822</v>
      </c>
      <c r="K53" s="192">
        <v>3592.341466119552</v>
      </c>
      <c r="L53" s="169"/>
      <c r="M53" s="169"/>
      <c r="N53" s="169"/>
    </row>
    <row r="54" spans="2:14" ht="15.75" x14ac:dyDescent="0.25">
      <c r="B54" s="45">
        <v>28</v>
      </c>
      <c r="C54" s="44" t="s">
        <v>156</v>
      </c>
      <c r="D54" s="44" t="s">
        <v>145</v>
      </c>
      <c r="E54" s="44" t="s">
        <v>19</v>
      </c>
      <c r="F54" s="42"/>
      <c r="G54" s="42"/>
      <c r="H54" s="49"/>
      <c r="I54" s="44"/>
      <c r="J54" s="193"/>
      <c r="K54" s="83"/>
      <c r="L54" s="169"/>
      <c r="M54" s="169"/>
      <c r="N54" s="169"/>
    </row>
    <row r="55" spans="2:14" ht="15.75" x14ac:dyDescent="0.25">
      <c r="B55" s="45">
        <v>29</v>
      </c>
      <c r="C55" s="44" t="s">
        <v>156</v>
      </c>
      <c r="D55" s="44" t="s">
        <v>145</v>
      </c>
      <c r="E55" s="44" t="s">
        <v>19</v>
      </c>
      <c r="F55" s="42"/>
      <c r="G55" s="42"/>
      <c r="H55" s="49"/>
      <c r="I55" s="44"/>
      <c r="J55" s="193"/>
      <c r="K55" s="83"/>
      <c r="L55" s="169"/>
      <c r="M55" s="169"/>
      <c r="N55" s="169"/>
    </row>
    <row r="56" spans="2:14" ht="15.75" x14ac:dyDescent="0.25">
      <c r="B56" s="45">
        <v>30</v>
      </c>
      <c r="C56" s="44" t="s">
        <v>160</v>
      </c>
      <c r="D56" s="44" t="s">
        <v>11</v>
      </c>
      <c r="E56" s="44" t="s">
        <v>10</v>
      </c>
      <c r="F56" s="42">
        <v>4010</v>
      </c>
      <c r="G56" s="42">
        <v>4040.57</v>
      </c>
      <c r="H56" s="49">
        <v>162000231</v>
      </c>
      <c r="I56" s="44" t="s">
        <v>151</v>
      </c>
      <c r="J56" s="52">
        <v>4146</v>
      </c>
      <c r="K56" s="192">
        <v>3496.021320795976</v>
      </c>
      <c r="L56" s="169"/>
      <c r="M56" s="169"/>
      <c r="N56" s="169"/>
    </row>
    <row r="57" spans="2:14" ht="15.75" x14ac:dyDescent="0.25">
      <c r="B57" s="45">
        <v>31</v>
      </c>
      <c r="C57" s="44" t="s">
        <v>21</v>
      </c>
      <c r="D57" s="44" t="s">
        <v>145</v>
      </c>
      <c r="E57" s="44" t="s">
        <v>19</v>
      </c>
      <c r="F57" s="42">
        <v>3813</v>
      </c>
      <c r="G57" s="42">
        <v>3833.38</v>
      </c>
      <c r="H57" s="49">
        <v>162002246</v>
      </c>
      <c r="I57" s="44" t="s">
        <v>150</v>
      </c>
      <c r="J57" s="52">
        <v>3410</v>
      </c>
      <c r="K57" s="192">
        <v>3940.8760240305842</v>
      </c>
      <c r="L57" s="169"/>
      <c r="M57" s="169"/>
      <c r="N57" s="169"/>
    </row>
    <row r="58" spans="2:14" ht="15.75" x14ac:dyDescent="0.25">
      <c r="B58" s="45">
        <v>32</v>
      </c>
      <c r="C58" s="44" t="s">
        <v>21</v>
      </c>
      <c r="D58" s="44" t="s">
        <v>145</v>
      </c>
      <c r="E58" s="44" t="s">
        <v>19</v>
      </c>
      <c r="F58" s="42">
        <v>3216.14</v>
      </c>
      <c r="G58" s="42">
        <v>3210.14</v>
      </c>
      <c r="H58" s="49">
        <v>162002248</v>
      </c>
      <c r="I58" s="44" t="s">
        <v>170</v>
      </c>
      <c r="J58" s="52">
        <v>4242</v>
      </c>
      <c r="K58" s="192">
        <v>2990.2239982719516</v>
      </c>
      <c r="L58" s="169"/>
      <c r="M58" s="169"/>
      <c r="N58" s="169"/>
    </row>
    <row r="59" spans="2:14" ht="15.75" x14ac:dyDescent="0.25">
      <c r="B59" s="45"/>
      <c r="C59" s="44" t="s">
        <v>18</v>
      </c>
      <c r="D59" s="44" t="s">
        <v>11</v>
      </c>
      <c r="E59" s="44" t="s">
        <v>10</v>
      </c>
      <c r="F59" s="42">
        <v>656.36</v>
      </c>
      <c r="G59" s="42">
        <v>689.48</v>
      </c>
      <c r="H59" s="49">
        <v>162002248</v>
      </c>
      <c r="I59" s="44" t="s">
        <v>170</v>
      </c>
      <c r="J59" s="52">
        <v>3762</v>
      </c>
      <c r="K59" s="192">
        <v>2746.1629757041496</v>
      </c>
      <c r="L59" s="169"/>
      <c r="M59" s="169"/>
      <c r="N59" s="169"/>
    </row>
    <row r="60" spans="2:14" ht="15.75" x14ac:dyDescent="0.25">
      <c r="B60" s="45">
        <v>33</v>
      </c>
      <c r="C60" s="44" t="s">
        <v>171</v>
      </c>
      <c r="D60" s="44" t="s">
        <v>11</v>
      </c>
      <c r="E60" s="44" t="s">
        <v>10</v>
      </c>
      <c r="F60" s="42">
        <v>3961.75</v>
      </c>
      <c r="G60" s="42">
        <v>4053.32</v>
      </c>
      <c r="H60" s="49">
        <v>151000564</v>
      </c>
      <c r="I60" s="44" t="s">
        <v>170</v>
      </c>
      <c r="J60" s="52">
        <v>3647</v>
      </c>
      <c r="K60" s="192">
        <v>3209.5513706022011</v>
      </c>
      <c r="L60" s="169"/>
      <c r="M60" s="169"/>
      <c r="N60" s="169"/>
    </row>
    <row r="61" spans="2:14" ht="15.75" x14ac:dyDescent="0.25">
      <c r="B61" s="45">
        <v>34</v>
      </c>
      <c r="C61" s="44" t="s">
        <v>106</v>
      </c>
      <c r="D61" s="44" t="s">
        <v>165</v>
      </c>
      <c r="E61" s="44" t="s">
        <v>164</v>
      </c>
      <c r="F61" s="42">
        <v>3986.95</v>
      </c>
      <c r="G61" s="42">
        <v>4017.7</v>
      </c>
      <c r="H61" s="49">
        <v>162000234</v>
      </c>
      <c r="I61" s="44" t="s">
        <v>169</v>
      </c>
      <c r="J61" s="52">
        <v>3833</v>
      </c>
      <c r="K61" s="192">
        <v>3094.084255776464</v>
      </c>
      <c r="L61" s="169"/>
      <c r="M61" s="169"/>
      <c r="N61" s="169"/>
    </row>
    <row r="62" spans="2:14" ht="15.75" x14ac:dyDescent="0.25">
      <c r="B62" s="45">
        <v>35</v>
      </c>
      <c r="C62" s="44" t="s">
        <v>21</v>
      </c>
      <c r="D62" s="44" t="s">
        <v>145</v>
      </c>
      <c r="E62" s="44" t="s">
        <v>19</v>
      </c>
      <c r="F62" s="42">
        <v>3311.19</v>
      </c>
      <c r="G62" s="42">
        <v>3292.7</v>
      </c>
      <c r="H62" s="49">
        <v>162002251</v>
      </c>
      <c r="I62" s="44" t="s">
        <v>167</v>
      </c>
      <c r="J62" s="52">
        <v>3992</v>
      </c>
      <c r="K62" s="192">
        <v>2679.4888178913739</v>
      </c>
      <c r="L62" s="169"/>
      <c r="M62" s="169"/>
      <c r="N62" s="169"/>
    </row>
    <row r="63" spans="2:14" ht="15.75" x14ac:dyDescent="0.25">
      <c r="B63" s="45"/>
      <c r="C63" s="44" t="s">
        <v>18</v>
      </c>
      <c r="D63" s="44" t="s">
        <v>11</v>
      </c>
      <c r="E63" s="44" t="s">
        <v>10</v>
      </c>
      <c r="F63" s="42">
        <v>623.80999999999995</v>
      </c>
      <c r="G63" s="42">
        <v>671.98</v>
      </c>
      <c r="H63" s="49">
        <v>162002251</v>
      </c>
      <c r="I63" s="44" t="s">
        <v>168</v>
      </c>
      <c r="J63" s="52">
        <v>3950</v>
      </c>
      <c r="K63" s="192">
        <v>2984.6368727116092</v>
      </c>
      <c r="L63" s="169"/>
      <c r="M63" s="169"/>
      <c r="N63" s="169"/>
    </row>
    <row r="64" spans="2:14" ht="15.75" x14ac:dyDescent="0.25">
      <c r="B64" s="45">
        <v>36</v>
      </c>
      <c r="C64" s="44" t="s">
        <v>21</v>
      </c>
      <c r="D64" s="44" t="s">
        <v>145</v>
      </c>
      <c r="E64" s="44" t="s">
        <v>19</v>
      </c>
      <c r="F64" s="42">
        <v>3993</v>
      </c>
      <c r="G64" s="42">
        <v>4023.43</v>
      </c>
      <c r="H64" s="49">
        <v>162002253</v>
      </c>
      <c r="I64" s="44" t="s">
        <v>167</v>
      </c>
      <c r="J64" s="52">
        <v>4187</v>
      </c>
      <c r="K64" s="192">
        <v>3081.4264167205347</v>
      </c>
      <c r="L64" s="169"/>
      <c r="M64" s="169"/>
      <c r="N64" s="169"/>
    </row>
    <row r="65" spans="2:14" ht="15.75" x14ac:dyDescent="0.25">
      <c r="B65" s="45">
        <v>37</v>
      </c>
      <c r="C65" s="44" t="s">
        <v>160</v>
      </c>
      <c r="D65" s="44" t="s">
        <v>11</v>
      </c>
      <c r="E65" s="44" t="s">
        <v>10</v>
      </c>
      <c r="F65" s="42">
        <v>3659</v>
      </c>
      <c r="G65" s="42">
        <v>3683.16</v>
      </c>
      <c r="H65" s="49">
        <v>162000237</v>
      </c>
      <c r="I65" s="44" t="s">
        <v>166</v>
      </c>
      <c r="J65" s="52">
        <v>4026</v>
      </c>
      <c r="K65" s="192">
        <v>3490.2796822287519</v>
      </c>
      <c r="L65" s="169"/>
      <c r="M65" s="169"/>
      <c r="N65" s="169"/>
    </row>
    <row r="66" spans="2:14" ht="15.75" x14ac:dyDescent="0.25">
      <c r="B66" s="45">
        <v>38</v>
      </c>
      <c r="C66" s="44" t="s">
        <v>21</v>
      </c>
      <c r="D66" s="44" t="s">
        <v>145</v>
      </c>
      <c r="E66" s="44" t="s">
        <v>19</v>
      </c>
      <c r="F66" s="42">
        <v>3332</v>
      </c>
      <c r="G66" s="42">
        <v>3351.58</v>
      </c>
      <c r="H66" s="49">
        <v>162002255</v>
      </c>
      <c r="I66" s="44" t="s">
        <v>166</v>
      </c>
      <c r="J66" s="52">
        <v>3740</v>
      </c>
      <c r="K66" s="192">
        <v>2951.7014477211796</v>
      </c>
      <c r="L66" s="169"/>
      <c r="M66" s="169"/>
      <c r="N66" s="169"/>
    </row>
    <row r="67" spans="2:14" ht="15.75" x14ac:dyDescent="0.25">
      <c r="B67" s="45"/>
      <c r="C67" s="44" t="s">
        <v>18</v>
      </c>
      <c r="D67" s="44" t="s">
        <v>11</v>
      </c>
      <c r="E67" s="44" t="s">
        <v>10</v>
      </c>
      <c r="F67" s="42">
        <v>680</v>
      </c>
      <c r="G67" s="42">
        <v>684</v>
      </c>
      <c r="H67" s="49">
        <v>162002255</v>
      </c>
      <c r="I67" s="44" t="s">
        <v>166</v>
      </c>
      <c r="J67" s="52">
        <v>4306</v>
      </c>
      <c r="K67" s="192">
        <v>3325.3200518302556</v>
      </c>
      <c r="L67" s="169"/>
      <c r="M67" s="169"/>
      <c r="N67" s="169"/>
    </row>
    <row r="68" spans="2:14" ht="15.75" x14ac:dyDescent="0.25">
      <c r="B68" s="45">
        <v>39</v>
      </c>
      <c r="C68" s="44" t="s">
        <v>106</v>
      </c>
      <c r="D68" s="44" t="s">
        <v>165</v>
      </c>
      <c r="E68" s="44" t="s">
        <v>164</v>
      </c>
      <c r="F68" s="42">
        <v>3879</v>
      </c>
      <c r="G68" s="42">
        <v>3909.4</v>
      </c>
      <c r="H68" s="49">
        <v>162000240</v>
      </c>
      <c r="I68" s="44" t="s">
        <v>163</v>
      </c>
      <c r="J68" s="52">
        <v>3826</v>
      </c>
      <c r="K68" s="192">
        <v>3208.1167693804741</v>
      </c>
      <c r="L68" s="169"/>
      <c r="M68" s="169"/>
      <c r="N68" s="169"/>
    </row>
    <row r="69" spans="2:14" ht="15.75" x14ac:dyDescent="0.25">
      <c r="B69" s="45">
        <v>40</v>
      </c>
      <c r="C69" s="44" t="s">
        <v>34</v>
      </c>
      <c r="D69" s="44" t="s">
        <v>108</v>
      </c>
      <c r="E69" s="44" t="s">
        <v>32</v>
      </c>
      <c r="F69" s="42">
        <v>1927.51</v>
      </c>
      <c r="G69" s="42">
        <v>1939.63</v>
      </c>
      <c r="H69" s="49">
        <v>151000446</v>
      </c>
      <c r="I69" s="44" t="s">
        <v>161</v>
      </c>
      <c r="J69" s="52">
        <v>4688</v>
      </c>
      <c r="K69" s="192">
        <v>4214.6002190580512</v>
      </c>
      <c r="L69" s="169"/>
      <c r="M69" s="169"/>
      <c r="N69" s="169"/>
    </row>
    <row r="70" spans="2:14" ht="15.75" x14ac:dyDescent="0.25">
      <c r="B70" s="45"/>
      <c r="C70" s="44" t="s">
        <v>25</v>
      </c>
      <c r="D70" s="44" t="s">
        <v>11</v>
      </c>
      <c r="E70" s="44" t="s">
        <v>10</v>
      </c>
      <c r="F70" s="42">
        <v>797.58</v>
      </c>
      <c r="G70" s="42">
        <v>802.6</v>
      </c>
      <c r="H70" s="49">
        <v>151000446</v>
      </c>
      <c r="I70" s="44" t="s">
        <v>161</v>
      </c>
      <c r="J70" s="52">
        <v>4396</v>
      </c>
      <c r="K70" s="192">
        <v>3875.7642382663621</v>
      </c>
      <c r="L70" s="169"/>
      <c r="M70" s="169"/>
      <c r="N70" s="169"/>
    </row>
    <row r="71" spans="2:14" ht="15.75" x14ac:dyDescent="0.25">
      <c r="B71" s="45"/>
      <c r="C71" s="44" t="s">
        <v>107</v>
      </c>
      <c r="D71" s="44" t="s">
        <v>11</v>
      </c>
      <c r="E71" s="44" t="s">
        <v>10</v>
      </c>
      <c r="F71" s="42">
        <v>1129.9100000000001</v>
      </c>
      <c r="G71" s="42">
        <v>1137.02</v>
      </c>
      <c r="H71" s="49">
        <v>151000446</v>
      </c>
      <c r="I71" s="44" t="s">
        <v>161</v>
      </c>
      <c r="J71" s="52">
        <v>4141</v>
      </c>
      <c r="K71" s="192">
        <v>4126.7710683477108</v>
      </c>
      <c r="L71" s="169"/>
      <c r="M71" s="169"/>
      <c r="N71" s="169"/>
    </row>
    <row r="72" spans="2:14" ht="15.75" x14ac:dyDescent="0.25">
      <c r="B72" s="45">
        <v>41</v>
      </c>
      <c r="C72" s="44" t="s">
        <v>21</v>
      </c>
      <c r="D72" s="44" t="s">
        <v>145</v>
      </c>
      <c r="E72" s="44" t="s">
        <v>19</v>
      </c>
      <c r="F72" s="42">
        <v>3160.5</v>
      </c>
      <c r="G72" s="42">
        <v>3111.85</v>
      </c>
      <c r="H72" s="49">
        <v>142000190</v>
      </c>
      <c r="I72" s="44" t="s">
        <v>162</v>
      </c>
      <c r="J72" s="52">
        <v>3990</v>
      </c>
      <c r="K72" s="192">
        <v>2565.1859723698194</v>
      </c>
      <c r="L72" s="169"/>
      <c r="M72" s="169"/>
      <c r="N72" s="169"/>
    </row>
    <row r="73" spans="2:14" ht="15.75" x14ac:dyDescent="0.25">
      <c r="B73" s="45"/>
      <c r="C73" s="44" t="s">
        <v>18</v>
      </c>
      <c r="D73" s="44" t="s">
        <v>11</v>
      </c>
      <c r="E73" s="44" t="s">
        <v>10</v>
      </c>
      <c r="F73" s="42">
        <v>580.5</v>
      </c>
      <c r="G73" s="42">
        <v>650.14</v>
      </c>
      <c r="H73" s="49">
        <v>142000190</v>
      </c>
      <c r="I73" s="44" t="s">
        <v>162</v>
      </c>
      <c r="J73" s="52">
        <v>3867</v>
      </c>
      <c r="K73" s="192">
        <v>2557.5427114322142</v>
      </c>
      <c r="L73" s="169"/>
      <c r="M73" s="169"/>
      <c r="N73" s="169"/>
    </row>
    <row r="74" spans="2:14" ht="15.75" x14ac:dyDescent="0.25">
      <c r="B74" s="45">
        <v>42</v>
      </c>
      <c r="C74" s="44" t="s">
        <v>160</v>
      </c>
      <c r="D74" s="44" t="s">
        <v>11</v>
      </c>
      <c r="E74" s="44" t="s">
        <v>10</v>
      </c>
      <c r="F74" s="42">
        <v>3913</v>
      </c>
      <c r="G74" s="42">
        <v>3940.3</v>
      </c>
      <c r="H74" s="49">
        <v>162000242</v>
      </c>
      <c r="I74" s="44" t="s">
        <v>161</v>
      </c>
      <c r="J74" s="52">
        <v>3888</v>
      </c>
      <c r="K74" s="192">
        <v>3531.9299509001635</v>
      </c>
      <c r="L74" s="169"/>
      <c r="M74" s="169"/>
      <c r="N74" s="169"/>
    </row>
    <row r="75" spans="2:14" ht="15.75" x14ac:dyDescent="0.25">
      <c r="B75" s="45">
        <v>43</v>
      </c>
      <c r="C75" s="44" t="s">
        <v>21</v>
      </c>
      <c r="D75" s="44" t="s">
        <v>145</v>
      </c>
      <c r="E75" s="44" t="s">
        <v>19</v>
      </c>
      <c r="F75" s="42">
        <v>3891</v>
      </c>
      <c r="G75" s="42">
        <v>3918.03</v>
      </c>
      <c r="H75" s="49">
        <v>162002260</v>
      </c>
      <c r="I75" s="44" t="s">
        <v>161</v>
      </c>
      <c r="J75" s="52">
        <v>3913</v>
      </c>
      <c r="K75" s="192">
        <v>2235.8699186991871</v>
      </c>
      <c r="L75" s="169"/>
      <c r="M75" s="169"/>
      <c r="N75" s="169"/>
    </row>
    <row r="76" spans="2:14" ht="15.75" x14ac:dyDescent="0.25">
      <c r="B76" s="45">
        <v>44</v>
      </c>
      <c r="C76" s="44" t="s">
        <v>21</v>
      </c>
      <c r="D76" s="44" t="s">
        <v>145</v>
      </c>
      <c r="E76" s="44" t="s">
        <v>19</v>
      </c>
      <c r="F76" s="42">
        <v>3211.03</v>
      </c>
      <c r="G76" s="42">
        <v>3235.06</v>
      </c>
      <c r="H76" s="49">
        <v>162002264</v>
      </c>
      <c r="I76" s="44" t="s">
        <v>159</v>
      </c>
      <c r="J76" s="52">
        <v>3860</v>
      </c>
      <c r="K76" s="192">
        <v>2839.7747447608813</v>
      </c>
      <c r="L76" s="169"/>
      <c r="M76" s="169"/>
      <c r="N76" s="169"/>
    </row>
    <row r="77" spans="2:14" ht="15.75" x14ac:dyDescent="0.25">
      <c r="B77" s="45"/>
      <c r="C77" s="44" t="s">
        <v>18</v>
      </c>
      <c r="D77" s="44" t="s">
        <v>11</v>
      </c>
      <c r="E77" s="44" t="s">
        <v>10</v>
      </c>
      <c r="F77" s="42">
        <v>668.97</v>
      </c>
      <c r="G77" s="42">
        <v>674.9</v>
      </c>
      <c r="H77" s="49">
        <v>162002264</v>
      </c>
      <c r="I77" s="44" t="s">
        <v>159</v>
      </c>
      <c r="J77" s="52">
        <v>3929</v>
      </c>
      <c r="K77" s="192">
        <v>2374.4839156369835</v>
      </c>
      <c r="L77" s="169"/>
      <c r="M77" s="169"/>
      <c r="N77" s="169"/>
    </row>
    <row r="78" spans="2:14" ht="15.75" x14ac:dyDescent="0.25">
      <c r="B78" s="45">
        <v>45</v>
      </c>
      <c r="C78" s="44" t="s">
        <v>34</v>
      </c>
      <c r="D78" s="44" t="s">
        <v>108</v>
      </c>
      <c r="E78" s="44" t="s">
        <v>32</v>
      </c>
      <c r="F78" s="42">
        <v>2913.86</v>
      </c>
      <c r="G78" s="42">
        <v>2930.73</v>
      </c>
      <c r="H78" s="49">
        <v>141000219</v>
      </c>
      <c r="I78" s="44" t="s">
        <v>159</v>
      </c>
      <c r="J78" s="52">
        <v>4381</v>
      </c>
      <c r="K78" s="192">
        <v>4192.7742148760326</v>
      </c>
      <c r="L78" s="169"/>
      <c r="M78" s="169"/>
      <c r="N78" s="169"/>
    </row>
    <row r="79" spans="2:14" ht="15.75" x14ac:dyDescent="0.25">
      <c r="B79" s="45"/>
      <c r="C79" s="44" t="s">
        <v>107</v>
      </c>
      <c r="D79" s="44" t="s">
        <v>11</v>
      </c>
      <c r="E79" s="44" t="s">
        <v>10</v>
      </c>
      <c r="F79" s="42">
        <v>927.14</v>
      </c>
      <c r="G79" s="42">
        <v>932.52068965517242</v>
      </c>
      <c r="H79" s="49">
        <v>141000219</v>
      </c>
      <c r="I79" s="44" t="s">
        <v>159</v>
      </c>
      <c r="J79" s="52">
        <v>4414</v>
      </c>
      <c r="K79" s="192">
        <v>3344.8432325016556</v>
      </c>
      <c r="L79" s="169"/>
      <c r="M79" s="169"/>
      <c r="N79" s="169"/>
    </row>
    <row r="80" spans="2:14" ht="15.75" x14ac:dyDescent="0.25">
      <c r="B80" s="45">
        <v>46</v>
      </c>
      <c r="C80" s="44" t="s">
        <v>160</v>
      </c>
      <c r="D80" s="44" t="s">
        <v>11</v>
      </c>
      <c r="E80" s="44" t="s">
        <v>10</v>
      </c>
      <c r="F80" s="42">
        <v>3693</v>
      </c>
      <c r="G80" s="42">
        <v>3825.2</v>
      </c>
      <c r="H80" s="45">
        <v>162000245</v>
      </c>
      <c r="I80" s="44" t="s">
        <v>159</v>
      </c>
      <c r="J80" s="52">
        <v>3710</v>
      </c>
      <c r="K80" s="192">
        <v>3762.14633347883</v>
      </c>
      <c r="L80" s="169"/>
      <c r="M80" s="169"/>
      <c r="N80" s="169"/>
    </row>
    <row r="81" spans="1:14" ht="15.75" x14ac:dyDescent="0.25">
      <c r="B81" s="45">
        <v>47</v>
      </c>
      <c r="C81" s="44" t="s">
        <v>34</v>
      </c>
      <c r="D81" s="44" t="s">
        <v>108</v>
      </c>
      <c r="E81" s="44" t="s">
        <v>32</v>
      </c>
      <c r="F81" s="42">
        <v>3011.9</v>
      </c>
      <c r="G81" s="42">
        <v>3030.4396551724139</v>
      </c>
      <c r="H81" s="45">
        <v>151000448</v>
      </c>
      <c r="I81" s="44" t="s">
        <v>158</v>
      </c>
      <c r="J81" s="52">
        <v>4531</v>
      </c>
      <c r="K81" s="192">
        <v>4445.9812362030907</v>
      </c>
      <c r="L81" s="169"/>
      <c r="M81" s="169"/>
      <c r="N81" s="169"/>
    </row>
    <row r="82" spans="1:14" ht="15.75" x14ac:dyDescent="0.25">
      <c r="B82" s="45"/>
      <c r="C82" s="44" t="s">
        <v>107</v>
      </c>
      <c r="D82" s="44" t="s">
        <v>11</v>
      </c>
      <c r="E82" s="44" t="s">
        <v>10</v>
      </c>
      <c r="F82" s="42">
        <v>870.1</v>
      </c>
      <c r="G82" s="42">
        <v>875.46034482758625</v>
      </c>
      <c r="H82" s="45">
        <v>151000448</v>
      </c>
      <c r="I82" s="44" t="s">
        <v>158</v>
      </c>
      <c r="J82" s="52">
        <v>3620</v>
      </c>
      <c r="K82" s="192">
        <v>3770.7366296670029</v>
      </c>
      <c r="L82" s="169"/>
      <c r="M82" s="169"/>
      <c r="N82" s="169"/>
    </row>
    <row r="83" spans="1:14" ht="15.75" x14ac:dyDescent="0.25">
      <c r="B83" s="45">
        <v>48</v>
      </c>
      <c r="C83" s="44" t="s">
        <v>156</v>
      </c>
      <c r="D83" s="44">
        <v>0</v>
      </c>
      <c r="E83" s="44">
        <v>0</v>
      </c>
      <c r="F83" s="42"/>
      <c r="G83" s="42"/>
      <c r="H83" s="42">
        <v>0</v>
      </c>
      <c r="I83" s="44">
        <v>0</v>
      </c>
      <c r="J83" s="107"/>
      <c r="K83" s="83">
        <v>0</v>
      </c>
      <c r="L83" s="169"/>
      <c r="M83" s="169"/>
      <c r="N83" s="169"/>
    </row>
    <row r="84" spans="1:14" ht="15.75" x14ac:dyDescent="0.25">
      <c r="B84" s="45">
        <v>49</v>
      </c>
      <c r="C84" s="44" t="s">
        <v>21</v>
      </c>
      <c r="D84" s="44" t="s">
        <v>145</v>
      </c>
      <c r="E84" s="44" t="s">
        <v>19</v>
      </c>
      <c r="F84" s="42">
        <v>3779</v>
      </c>
      <c r="G84" s="42">
        <v>3807.96</v>
      </c>
      <c r="H84" s="45">
        <v>162002266</v>
      </c>
      <c r="I84" s="42" t="s">
        <v>148</v>
      </c>
      <c r="J84" s="197">
        <v>3913</v>
      </c>
      <c r="K84" s="192">
        <v>2432.6203872071883</v>
      </c>
      <c r="L84" s="169"/>
      <c r="M84" s="169"/>
      <c r="N84" s="169"/>
    </row>
    <row r="85" spans="1:14" ht="15.75" x14ac:dyDescent="0.25">
      <c r="B85" s="45">
        <v>50</v>
      </c>
      <c r="C85" s="44" t="s">
        <v>21</v>
      </c>
      <c r="D85" s="44" t="s">
        <v>145</v>
      </c>
      <c r="E85" s="44" t="s">
        <v>19</v>
      </c>
      <c r="F85" s="42">
        <v>3827</v>
      </c>
      <c r="G85" s="42">
        <v>3845.71</v>
      </c>
      <c r="H85" s="45">
        <v>162002268</v>
      </c>
      <c r="I85" s="44" t="s">
        <v>149</v>
      </c>
      <c r="J85" s="197">
        <v>3778</v>
      </c>
      <c r="K85" s="192">
        <v>2962.6374864572049</v>
      </c>
      <c r="L85" s="169"/>
      <c r="M85" s="169"/>
      <c r="N85" s="169"/>
    </row>
    <row r="86" spans="1:14" ht="15.75" x14ac:dyDescent="0.25">
      <c r="B86" s="45">
        <v>51</v>
      </c>
      <c r="C86" s="44" t="s">
        <v>156</v>
      </c>
      <c r="D86" s="44"/>
      <c r="E86" s="44"/>
      <c r="F86" s="42"/>
      <c r="G86" s="42"/>
      <c r="H86" s="45"/>
      <c r="I86" s="44"/>
      <c r="J86" s="107"/>
      <c r="K86" s="192">
        <v>0</v>
      </c>
      <c r="L86" s="169"/>
      <c r="M86" s="169"/>
      <c r="N86" s="169"/>
    </row>
    <row r="87" spans="1:14" ht="15.75" x14ac:dyDescent="0.25">
      <c r="B87" s="45">
        <v>52</v>
      </c>
      <c r="C87" s="44" t="s">
        <v>21</v>
      </c>
      <c r="D87" s="44" t="s">
        <v>145</v>
      </c>
      <c r="E87" s="44" t="s">
        <v>19</v>
      </c>
      <c r="F87" s="42">
        <v>3151.04</v>
      </c>
      <c r="G87" s="42">
        <v>3175.45</v>
      </c>
      <c r="H87" s="45">
        <v>162002270</v>
      </c>
      <c r="I87" s="44" t="s">
        <v>157</v>
      </c>
      <c r="J87" s="197">
        <v>4046</v>
      </c>
      <c r="K87" s="192">
        <v>2797.0916932907348</v>
      </c>
      <c r="L87" s="169"/>
      <c r="M87" s="169"/>
      <c r="N87" s="169"/>
    </row>
    <row r="88" spans="1:14" ht="15.75" x14ac:dyDescent="0.25">
      <c r="B88" s="45"/>
      <c r="C88" s="44" t="s">
        <v>18</v>
      </c>
      <c r="D88" s="44" t="s">
        <v>11</v>
      </c>
      <c r="E88" s="44" t="s">
        <v>10</v>
      </c>
      <c r="F88" s="42">
        <v>656.46</v>
      </c>
      <c r="G88" s="42">
        <v>661.54</v>
      </c>
      <c r="H88" s="45">
        <v>162002270</v>
      </c>
      <c r="I88" s="44" t="s">
        <v>157</v>
      </c>
      <c r="J88" s="197">
        <v>4006</v>
      </c>
      <c r="K88" s="192">
        <v>2809.6238512502673</v>
      </c>
      <c r="L88" s="169"/>
      <c r="M88" s="169"/>
      <c r="N88" s="169"/>
    </row>
    <row r="89" spans="1:14" ht="15.75" x14ac:dyDescent="0.25">
      <c r="B89" s="45">
        <v>53</v>
      </c>
      <c r="C89" s="44" t="s">
        <v>156</v>
      </c>
      <c r="D89" s="44"/>
      <c r="E89" s="44"/>
      <c r="F89" s="42"/>
      <c r="G89" s="42"/>
      <c r="H89" s="45"/>
      <c r="I89" s="44"/>
      <c r="J89" s="193"/>
      <c r="K89" s="83"/>
      <c r="L89" s="169"/>
      <c r="M89" s="169"/>
      <c r="N89" s="169"/>
    </row>
    <row r="90" spans="1:14" ht="15.75" x14ac:dyDescent="0.25">
      <c r="B90" s="45">
        <v>54</v>
      </c>
      <c r="C90" s="44" t="s">
        <v>156</v>
      </c>
      <c r="D90" s="44"/>
      <c r="E90" s="44"/>
      <c r="F90" s="42"/>
      <c r="G90" s="42"/>
      <c r="H90" s="45"/>
      <c r="I90" s="44"/>
      <c r="J90" s="193"/>
      <c r="K90" s="83"/>
      <c r="L90" s="169"/>
      <c r="M90" s="169"/>
      <c r="N90" s="169"/>
    </row>
    <row r="91" spans="1:14" ht="15.75" x14ac:dyDescent="0.25">
      <c r="B91" s="45">
        <v>55</v>
      </c>
      <c r="C91" s="44" t="s">
        <v>21</v>
      </c>
      <c r="D91" s="44" t="s">
        <v>145</v>
      </c>
      <c r="E91" s="44" t="s">
        <v>19</v>
      </c>
      <c r="F91" s="44">
        <v>1924.88</v>
      </c>
      <c r="G91" s="44">
        <v>1935.54</v>
      </c>
      <c r="H91" s="45">
        <v>162002274</v>
      </c>
      <c r="I91" s="44" t="s">
        <v>144</v>
      </c>
      <c r="J91" s="197">
        <v>4114</v>
      </c>
      <c r="K91" s="192">
        <v>2665.0115163147793</v>
      </c>
      <c r="L91" s="45">
        <v>3651.455276206254</v>
      </c>
      <c r="M91" s="45">
        <v>4091.9892317249951</v>
      </c>
      <c r="N91" s="191"/>
    </row>
    <row r="92" spans="1:14" ht="15.75" x14ac:dyDescent="0.25">
      <c r="A92" s="166"/>
      <c r="B92" s="45"/>
      <c r="C92" s="44" t="s">
        <v>155</v>
      </c>
      <c r="D92" s="44" t="s">
        <v>145</v>
      </c>
      <c r="E92" s="44" t="s">
        <v>19</v>
      </c>
      <c r="F92" s="44">
        <v>1991.27</v>
      </c>
      <c r="G92" s="44">
        <v>2002.32</v>
      </c>
      <c r="H92" s="45">
        <v>162002274</v>
      </c>
      <c r="I92" s="44" t="s">
        <v>144</v>
      </c>
      <c r="J92" s="197">
        <v>4186</v>
      </c>
      <c r="K92" s="192">
        <v>2822.6066208082543</v>
      </c>
      <c r="L92" s="45">
        <v>2490.8508514714836</v>
      </c>
      <c r="M92" s="45">
        <v>2825.1463365130908</v>
      </c>
      <c r="N92" s="191"/>
    </row>
    <row r="93" spans="1:14" ht="15.75" x14ac:dyDescent="0.25">
      <c r="A93" s="165"/>
      <c r="B93" s="45">
        <v>56</v>
      </c>
      <c r="C93" s="44" t="s">
        <v>21</v>
      </c>
      <c r="D93" s="44" t="s">
        <v>145</v>
      </c>
      <c r="E93" s="44" t="s">
        <v>19</v>
      </c>
      <c r="F93" s="42">
        <v>3334</v>
      </c>
      <c r="G93" s="44">
        <v>3334.07</v>
      </c>
      <c r="H93" s="45">
        <v>162002277</v>
      </c>
      <c r="I93" s="44" t="s">
        <v>154</v>
      </c>
      <c r="J93" s="198">
        <v>4373</v>
      </c>
      <c r="K93" s="192">
        <v>3234.7857603785756</v>
      </c>
      <c r="L93" s="45">
        <v>3832.6495420399292</v>
      </c>
      <c r="M93" s="45">
        <v>4312.8787628012824</v>
      </c>
      <c r="N93" s="191"/>
    </row>
    <row r="94" spans="1:14" ht="15.75" x14ac:dyDescent="0.25">
      <c r="A94" s="164"/>
      <c r="B94" s="45"/>
      <c r="C94" s="44" t="s">
        <v>155</v>
      </c>
      <c r="D94" s="44" t="s">
        <v>145</v>
      </c>
      <c r="E94" s="44" t="s">
        <v>19</v>
      </c>
      <c r="F94" s="42">
        <v>676</v>
      </c>
      <c r="G94" s="44">
        <v>680.4</v>
      </c>
      <c r="H94" s="45">
        <v>162002277</v>
      </c>
      <c r="I94" s="44" t="s">
        <v>154</v>
      </c>
      <c r="J94" s="197">
        <v>3447</v>
      </c>
      <c r="K94" s="192">
        <v>2460.9577704499516</v>
      </c>
      <c r="L94" s="45">
        <v>3563.3675686619354</v>
      </c>
      <c r="M94" s="45">
        <v>4002.0546127738348</v>
      </c>
      <c r="N94" s="191"/>
    </row>
    <row r="95" spans="1:14" ht="15.75" x14ac:dyDescent="0.25">
      <c r="A95" s="164"/>
      <c r="B95" s="45">
        <v>57</v>
      </c>
      <c r="C95" s="44" t="s">
        <v>21</v>
      </c>
      <c r="D95" s="44" t="s">
        <v>145</v>
      </c>
      <c r="E95" s="44" t="s">
        <v>19</v>
      </c>
      <c r="F95" s="42">
        <v>3931</v>
      </c>
      <c r="G95" s="44">
        <v>3961.61</v>
      </c>
      <c r="H95" s="45">
        <v>162002280</v>
      </c>
      <c r="I95" s="44" t="s">
        <v>153</v>
      </c>
      <c r="J95" s="197">
        <v>3792</v>
      </c>
      <c r="K95" s="192">
        <v>2093.0779000846737</v>
      </c>
      <c r="L95" s="45">
        <v>3805.1292110237896</v>
      </c>
      <c r="M95" s="45">
        <v>4188.6550552251492</v>
      </c>
      <c r="N95" s="191"/>
    </row>
    <row r="96" spans="1:14" ht="15.75" x14ac:dyDescent="0.25">
      <c r="A96" s="161"/>
      <c r="B96" s="45">
        <v>58</v>
      </c>
      <c r="C96" s="44" t="s">
        <v>34</v>
      </c>
      <c r="D96" s="44" t="s">
        <v>108</v>
      </c>
      <c r="E96" s="44" t="s">
        <v>32</v>
      </c>
      <c r="F96" s="42">
        <v>3776</v>
      </c>
      <c r="G96" s="42">
        <v>3880.92</v>
      </c>
      <c r="H96" s="45">
        <v>151000452</v>
      </c>
      <c r="I96" s="44" t="s">
        <v>153</v>
      </c>
      <c r="J96" s="196">
        <v>4650</v>
      </c>
      <c r="K96" s="192">
        <v>3376.8846195358874</v>
      </c>
      <c r="L96" s="45">
        <v>4546.0340087935665</v>
      </c>
      <c r="M96" s="45">
        <v>4882.428739946381</v>
      </c>
      <c r="N96" s="191"/>
    </row>
    <row r="97" spans="1:22" ht="15.75" x14ac:dyDescent="0.25">
      <c r="A97" s="162"/>
      <c r="B97" s="45"/>
      <c r="C97" s="44"/>
      <c r="D97" s="44"/>
      <c r="E97" s="195"/>
      <c r="F97" s="42"/>
      <c r="G97" s="42"/>
      <c r="H97" s="45"/>
      <c r="I97" s="44"/>
      <c r="J97" s="194"/>
      <c r="K97" s="193"/>
      <c r="L97" s="45">
        <v>2897.2017371553879</v>
      </c>
      <c r="M97" s="45">
        <v>3170.3310359231405</v>
      </c>
      <c r="N97" s="191"/>
    </row>
    <row r="98" spans="1:22" ht="15.75" x14ac:dyDescent="0.25">
      <c r="A98" s="162"/>
      <c r="B98" s="45"/>
      <c r="C98" s="44" t="s">
        <v>81</v>
      </c>
      <c r="D98" s="44"/>
      <c r="E98" s="195"/>
      <c r="F98" s="42"/>
      <c r="G98" s="42"/>
      <c r="H98" s="45"/>
      <c r="I98" s="44"/>
      <c r="J98" s="194"/>
      <c r="K98" s="193"/>
      <c r="L98" s="45">
        <v>3663.0657347863339</v>
      </c>
      <c r="M98" s="45">
        <v>3920.296883367248</v>
      </c>
      <c r="N98" s="191"/>
    </row>
    <row r="99" spans="1:22" ht="15.75" x14ac:dyDescent="0.25">
      <c r="A99" s="162"/>
      <c r="B99" s="45">
        <v>23</v>
      </c>
      <c r="C99" s="44" t="s">
        <v>146</v>
      </c>
      <c r="D99" s="44" t="s">
        <v>145</v>
      </c>
      <c r="E99" s="44" t="s">
        <v>19</v>
      </c>
      <c r="F99" s="42">
        <v>4037.85</v>
      </c>
      <c r="G99" s="42">
        <v>4037.85</v>
      </c>
      <c r="H99" s="45">
        <v>481000234</v>
      </c>
      <c r="I99" s="44" t="s">
        <v>152</v>
      </c>
      <c r="J99" s="48">
        <v>3640</v>
      </c>
      <c r="K99" s="192">
        <v>3200.1368241441824</v>
      </c>
      <c r="L99" s="45">
        <v>4311.9875033133521</v>
      </c>
      <c r="M99" s="45">
        <v>4617.0091553133516</v>
      </c>
      <c r="N99" s="191"/>
    </row>
    <row r="100" spans="1:22" ht="15.75" x14ac:dyDescent="0.25">
      <c r="A100" s="162"/>
      <c r="B100" s="45">
        <v>25</v>
      </c>
      <c r="C100" s="44" t="s">
        <v>146</v>
      </c>
      <c r="D100" s="44" t="s">
        <v>145</v>
      </c>
      <c r="E100" s="44" t="s">
        <v>19</v>
      </c>
      <c r="F100" s="42">
        <v>3576.75</v>
      </c>
      <c r="G100" s="42">
        <v>3576.75</v>
      </c>
      <c r="H100" s="45">
        <v>481000235</v>
      </c>
      <c r="I100" s="44" t="s">
        <v>152</v>
      </c>
      <c r="J100" s="48">
        <v>3963</v>
      </c>
      <c r="K100" s="192">
        <v>3478.2181973151505</v>
      </c>
      <c r="L100" s="45"/>
      <c r="M100" s="45"/>
      <c r="N100" s="191"/>
    </row>
    <row r="101" spans="1:22" ht="15.75" x14ac:dyDescent="0.25">
      <c r="A101" s="162"/>
      <c r="B101" s="45">
        <v>28</v>
      </c>
      <c r="C101" s="44" t="s">
        <v>146</v>
      </c>
      <c r="D101" s="44" t="s">
        <v>145</v>
      </c>
      <c r="E101" s="44" t="s">
        <v>19</v>
      </c>
      <c r="F101" s="42">
        <v>3776.55</v>
      </c>
      <c r="G101" s="42">
        <v>3776.55</v>
      </c>
      <c r="H101" s="45">
        <v>441000001</v>
      </c>
      <c r="I101" s="44" t="s">
        <v>151</v>
      </c>
      <c r="J101" s="48">
        <v>4014</v>
      </c>
      <c r="K101" s="192">
        <v>3440.4917298047171</v>
      </c>
      <c r="L101" s="45"/>
      <c r="M101" s="45"/>
      <c r="N101" s="191"/>
    </row>
    <row r="102" spans="1:22" ht="15.75" x14ac:dyDescent="0.25">
      <c r="A102" s="162"/>
      <c r="B102" s="45">
        <v>29</v>
      </c>
      <c r="C102" s="44" t="s">
        <v>146</v>
      </c>
      <c r="D102" s="44" t="s">
        <v>145</v>
      </c>
      <c r="E102" s="44" t="s">
        <v>19</v>
      </c>
      <c r="F102" s="42">
        <v>3914.1</v>
      </c>
      <c r="G102" s="42">
        <v>3914.1</v>
      </c>
      <c r="H102" s="45">
        <v>451000001</v>
      </c>
      <c r="I102" s="44" t="s">
        <v>150</v>
      </c>
      <c r="J102" s="48">
        <v>4119</v>
      </c>
      <c r="K102" s="192">
        <v>3491.2188341773517</v>
      </c>
      <c r="L102" s="45"/>
      <c r="M102" s="45"/>
      <c r="N102" s="191"/>
    </row>
    <row r="103" spans="1:22" ht="15.75" x14ac:dyDescent="0.25">
      <c r="A103" s="162"/>
      <c r="B103" s="45">
        <v>48</v>
      </c>
      <c r="C103" s="44" t="s">
        <v>146</v>
      </c>
      <c r="D103" s="44" t="s">
        <v>145</v>
      </c>
      <c r="E103" s="44" t="s">
        <v>19</v>
      </c>
      <c r="F103" s="42">
        <v>3613.6</v>
      </c>
      <c r="G103" s="42">
        <v>3613.6</v>
      </c>
      <c r="H103" s="45">
        <v>461000007</v>
      </c>
      <c r="I103" s="44" t="s">
        <v>149</v>
      </c>
      <c r="J103" s="48">
        <v>3899</v>
      </c>
      <c r="K103" s="192">
        <v>4537.6323137589261</v>
      </c>
      <c r="L103" s="45"/>
      <c r="M103" s="45"/>
      <c r="N103" s="191"/>
    </row>
    <row r="104" spans="1:22" ht="15.75" x14ac:dyDescent="0.25">
      <c r="A104" s="162"/>
      <c r="B104" s="45">
        <v>51</v>
      </c>
      <c r="C104" s="44" t="s">
        <v>146</v>
      </c>
      <c r="D104" s="44" t="s">
        <v>145</v>
      </c>
      <c r="E104" s="44" t="s">
        <v>19</v>
      </c>
      <c r="F104" s="42">
        <v>3910.9</v>
      </c>
      <c r="G104" s="42">
        <v>3910.9</v>
      </c>
      <c r="H104" s="45">
        <v>461000008</v>
      </c>
      <c r="I104" s="44" t="s">
        <v>148</v>
      </c>
      <c r="J104" s="48">
        <v>3842</v>
      </c>
      <c r="K104" s="192">
        <v>3344.6197821162768</v>
      </c>
      <c r="L104" s="45"/>
      <c r="M104" s="45"/>
      <c r="N104" s="191"/>
    </row>
    <row r="105" spans="1:22" ht="15.75" x14ac:dyDescent="0.25">
      <c r="A105" s="162"/>
      <c r="B105" s="45">
        <v>53</v>
      </c>
      <c r="C105" s="44" t="s">
        <v>146</v>
      </c>
      <c r="D105" s="44" t="s">
        <v>145</v>
      </c>
      <c r="E105" s="44" t="s">
        <v>19</v>
      </c>
      <c r="F105" s="42">
        <v>3854.45</v>
      </c>
      <c r="G105" s="42">
        <v>3854.45</v>
      </c>
      <c r="H105" s="45">
        <v>451000006</v>
      </c>
      <c r="I105" s="44" t="s">
        <v>147</v>
      </c>
      <c r="J105" s="48">
        <v>3978</v>
      </c>
      <c r="K105" s="192">
        <v>3309.3467595072311</v>
      </c>
      <c r="L105" s="45"/>
      <c r="M105" s="45"/>
      <c r="N105" s="191"/>
    </row>
    <row r="106" spans="1:22" ht="15.75" x14ac:dyDescent="0.25">
      <c r="A106" s="161"/>
      <c r="B106" s="45">
        <v>54</v>
      </c>
      <c r="C106" s="44" t="s">
        <v>146</v>
      </c>
      <c r="D106" s="44" t="s">
        <v>145</v>
      </c>
      <c r="E106" s="44" t="s">
        <v>19</v>
      </c>
      <c r="F106" s="42">
        <v>3789.1</v>
      </c>
      <c r="G106" s="42">
        <v>3789.1</v>
      </c>
      <c r="H106" s="45">
        <v>451000007</v>
      </c>
      <c r="I106" s="44" t="s">
        <v>144</v>
      </c>
      <c r="J106" s="48">
        <v>3818</v>
      </c>
      <c r="K106" s="192">
        <v>3341.6349223352972</v>
      </c>
      <c r="L106" s="45">
        <v>4554.1765930961228</v>
      </c>
      <c r="M106" s="45">
        <v>5010.5746149761017</v>
      </c>
      <c r="N106" s="191"/>
    </row>
    <row r="107" spans="1:22" s="32" customFormat="1" ht="32.25" customHeight="1" x14ac:dyDescent="0.25">
      <c r="B107" s="157"/>
      <c r="C107" s="156" t="s">
        <v>77</v>
      </c>
      <c r="D107" s="153"/>
      <c r="E107" s="155"/>
      <c r="F107" s="154">
        <f>SUM(F10:F106)</f>
        <v>220219.40000000002</v>
      </c>
      <c r="G107" s="154">
        <f>SUM(G10:G106)</f>
        <v>221829.39068965524</v>
      </c>
      <c r="H107" s="153"/>
      <c r="I107" s="153"/>
      <c r="J107" s="152">
        <f>SUMPRODUCT(G10:G106,J10:J106)/G107</f>
        <v>3988.4029721191455</v>
      </c>
      <c r="K107" s="152">
        <f>SUMPRODUCT($F10:$F106,K10:K106)/$F107</f>
        <v>3194.5056546555352</v>
      </c>
      <c r="L107" s="152" t="e">
        <f>SUMPRODUCT(#REF!,#REF!)/$F107</f>
        <v>#REF!</v>
      </c>
      <c r="M107" s="152" t="e">
        <f>SUMPRODUCT(#REF!,#REF!)/$F107</f>
        <v>#REF!</v>
      </c>
      <c r="N107" s="177">
        <f>J107-K107</f>
        <v>793.89731746361031</v>
      </c>
      <c r="O107"/>
      <c r="P107"/>
      <c r="Q107"/>
      <c r="R107"/>
      <c r="S107"/>
      <c r="T107"/>
      <c r="V107"/>
    </row>
    <row r="108" spans="1:22" s="8" customFormat="1" ht="51.75" customHeight="1" x14ac:dyDescent="0.25">
      <c r="B108" s="147"/>
      <c r="C108" s="151" t="s">
        <v>7</v>
      </c>
      <c r="D108" s="151"/>
      <c r="E108" s="151"/>
      <c r="F108" s="187">
        <v>117454.55</v>
      </c>
      <c r="G108" s="190" t="s">
        <v>6</v>
      </c>
      <c r="H108" s="189"/>
      <c r="I108" s="188"/>
      <c r="J108" s="183">
        <v>4099</v>
      </c>
      <c r="K108" s="182">
        <v>3143</v>
      </c>
      <c r="L108" s="181">
        <v>3216</v>
      </c>
      <c r="M108" s="180">
        <v>3567</v>
      </c>
      <c r="N108" s="179">
        <f>J108-K108</f>
        <v>956</v>
      </c>
      <c r="O108"/>
      <c r="P108"/>
      <c r="Q108"/>
      <c r="R108"/>
      <c r="S108"/>
      <c r="T108"/>
      <c r="V108"/>
    </row>
    <row r="109" spans="1:22" s="8" customFormat="1" ht="51.75" customHeight="1" x14ac:dyDescent="0.25">
      <c r="B109" s="147"/>
      <c r="C109" s="151" t="s">
        <v>143</v>
      </c>
      <c r="D109" s="151"/>
      <c r="E109" s="151"/>
      <c r="F109" s="187">
        <v>8823.4500000000007</v>
      </c>
      <c r="G109" s="186"/>
      <c r="H109" s="185"/>
      <c r="I109" s="184"/>
      <c r="J109" s="183">
        <v>4676</v>
      </c>
      <c r="K109" s="182">
        <v>4676</v>
      </c>
      <c r="L109" s="181">
        <v>4676</v>
      </c>
      <c r="M109" s="180">
        <v>4676</v>
      </c>
      <c r="N109" s="179"/>
      <c r="O109"/>
      <c r="P109"/>
      <c r="Q109"/>
      <c r="R109"/>
      <c r="S109"/>
      <c r="T109"/>
      <c r="V109"/>
    </row>
    <row r="110" spans="1:22" s="8" customFormat="1" ht="62.25" customHeight="1" x14ac:dyDescent="0.25">
      <c r="B110" s="147"/>
      <c r="C110" s="146" t="s">
        <v>5</v>
      </c>
      <c r="D110" s="146"/>
      <c r="E110" s="146"/>
      <c r="F110" s="105">
        <f>SUM(F107:F109)</f>
        <v>346497.4</v>
      </c>
      <c r="G110" s="146"/>
      <c r="H110" s="146"/>
      <c r="I110" s="145"/>
      <c r="J110" s="144">
        <f>SUMPRODUCT($G107*J107+$F108*J108+$F109*J109)/$F110</f>
        <v>4061.9342418730989</v>
      </c>
      <c r="K110" s="144">
        <f>SUMPRODUCT($F107*K107+$F108*K108+$F109*K109)/$F110</f>
        <v>3214.7722361404421</v>
      </c>
      <c r="L110" s="178" t="e">
        <f>SUMPRODUCT(F107*L107+F108*L108)/F110</f>
        <v>#REF!</v>
      </c>
      <c r="M110" s="144" t="e">
        <f>SUMPRODUCT(F107*M107+F108*M108)/F110</f>
        <v>#REF!</v>
      </c>
      <c r="N110" s="177">
        <f>J110-K110</f>
        <v>847.16200573265678</v>
      </c>
      <c r="O110"/>
      <c r="P110"/>
      <c r="Q110"/>
      <c r="R110"/>
      <c r="S110"/>
      <c r="T110"/>
      <c r="V110"/>
    </row>
    <row r="111" spans="1:22" ht="15.75" x14ac:dyDescent="0.25">
      <c r="B111" s="97"/>
      <c r="C111" s="6"/>
      <c r="D111" s="5"/>
      <c r="E111" s="5"/>
      <c r="F111" s="4"/>
      <c r="G111" s="4"/>
      <c r="H111" s="4"/>
      <c r="I111" s="4"/>
    </row>
    <row r="112" spans="1:22" ht="15.75" x14ac:dyDescent="0.25">
      <c r="B112" s="97"/>
      <c r="C112" s="6"/>
      <c r="D112" s="5"/>
      <c r="E112" s="5"/>
      <c r="F112" s="4"/>
      <c r="G112" s="4"/>
      <c r="H112" s="4"/>
      <c r="I112" s="4"/>
    </row>
    <row r="113" spans="2:13" ht="15.75" x14ac:dyDescent="0.25">
      <c r="B113" s="97"/>
      <c r="C113" s="6"/>
      <c r="D113" s="5"/>
      <c r="E113" s="5"/>
      <c r="F113" s="4"/>
      <c r="G113" s="4"/>
      <c r="H113" s="4"/>
      <c r="I113" s="4"/>
    </row>
    <row r="114" spans="2:13" ht="15.75" x14ac:dyDescent="0.25">
      <c r="B114" s="97"/>
      <c r="C114" s="6"/>
      <c r="D114" s="5"/>
      <c r="E114" s="5"/>
      <c r="F114" s="4"/>
      <c r="G114" s="4"/>
      <c r="H114" s="4"/>
      <c r="I114" s="4"/>
    </row>
    <row r="115" spans="2:13" x14ac:dyDescent="0.25">
      <c r="B115" s="17" t="s">
        <v>4</v>
      </c>
      <c r="C115" s="17"/>
      <c r="D115" s="17"/>
      <c r="E115" s="17"/>
      <c r="F115" s="17"/>
      <c r="G115" s="17"/>
      <c r="H115" s="2"/>
      <c r="I115" s="2"/>
      <c r="J115" s="2"/>
      <c r="K115" s="16"/>
      <c r="L115" s="176"/>
    </row>
    <row r="116" spans="2:13" x14ac:dyDescent="0.25">
      <c r="B116" s="17" t="s">
        <v>76</v>
      </c>
      <c r="C116" s="17"/>
      <c r="D116" s="17"/>
      <c r="E116" s="17"/>
      <c r="F116" s="17"/>
      <c r="G116" s="17"/>
      <c r="H116" s="17"/>
      <c r="I116" s="17"/>
      <c r="J116" s="17"/>
      <c r="K116" s="17"/>
    </row>
    <row r="117" spans="2:13" x14ac:dyDescent="0.25">
      <c r="B117" s="17" t="s">
        <v>75</v>
      </c>
      <c r="C117" s="17"/>
      <c r="D117" s="17"/>
      <c r="E117" s="17"/>
      <c r="F117" s="17"/>
      <c r="G117" s="17"/>
      <c r="H117" s="17"/>
      <c r="I117" s="8"/>
      <c r="J117" s="8"/>
      <c r="K117" s="16"/>
    </row>
    <row r="118" spans="2:13" x14ac:dyDescent="0.25">
      <c r="B118" s="17" t="s">
        <v>1</v>
      </c>
      <c r="C118" s="17"/>
      <c r="D118" s="17"/>
      <c r="E118" s="17"/>
      <c r="F118" s="17"/>
      <c r="G118" s="17"/>
      <c r="H118" s="17"/>
      <c r="I118" s="17"/>
      <c r="J118" s="17"/>
      <c r="K118" s="17"/>
      <c r="L118" s="17"/>
      <c r="M118" s="17"/>
    </row>
    <row r="119" spans="2:13" ht="15.75" x14ac:dyDescent="0.25">
      <c r="B119" s="98" t="s">
        <v>142</v>
      </c>
      <c r="C119" s="98"/>
      <c r="D119" s="98"/>
      <c r="E119" s="98"/>
      <c r="F119" s="98"/>
      <c r="G119" s="98"/>
      <c r="H119" s="98"/>
      <c r="I119" s="4"/>
    </row>
    <row r="127" spans="2:13" x14ac:dyDescent="0.25">
      <c r="B127" s="17"/>
      <c r="C127" s="17"/>
      <c r="D127" s="17"/>
      <c r="E127" s="17"/>
      <c r="F127" s="17"/>
      <c r="G127" s="17"/>
      <c r="H127" s="17"/>
      <c r="I127" s="17"/>
      <c r="J127" s="17"/>
      <c r="K127" s="17"/>
    </row>
    <row r="128" spans="2:13" x14ac:dyDescent="0.25">
      <c r="B128" s="17"/>
      <c r="C128" s="17"/>
      <c r="D128" s="17"/>
      <c r="E128" s="17"/>
      <c r="F128" s="17"/>
      <c r="G128" s="17"/>
      <c r="H128" s="17"/>
      <c r="I128" s="8"/>
      <c r="J128" s="8"/>
      <c r="K128" s="16"/>
    </row>
    <row r="129" spans="2:13" x14ac:dyDescent="0.25">
      <c r="B129" s="17"/>
      <c r="C129" s="17"/>
      <c r="D129" s="17"/>
      <c r="E129" s="17"/>
      <c r="F129" s="17"/>
      <c r="G129" s="17"/>
      <c r="H129" s="17"/>
      <c r="I129" s="17"/>
      <c r="J129" s="17"/>
      <c r="K129" s="17"/>
      <c r="L129" s="17"/>
      <c r="M129" s="17"/>
    </row>
  </sheetData>
  <mergeCells count="8">
    <mergeCell ref="B128:H128"/>
    <mergeCell ref="B129:M129"/>
    <mergeCell ref="G108:I108"/>
    <mergeCell ref="B115:G115"/>
    <mergeCell ref="B116:K116"/>
    <mergeCell ref="B117:H117"/>
    <mergeCell ref="B118:M118"/>
    <mergeCell ref="B127:K127"/>
  </mergeCells>
  <conditionalFormatting sqref="C107:C108">
    <cfRule type="expression" dxfId="1423" priority="58" stopIfTrue="1">
      <formula>IF(O107&lt;#REF!,TRUE,FALSE)</formula>
    </cfRule>
    <cfRule type="expression" dxfId="1422" priority="59" stopIfTrue="1">
      <formula>IF(O107&lt;#REF!,TRUE,FALSE)</formula>
    </cfRule>
    <cfRule type="expression" dxfId="1421" priority="60" stopIfTrue="1">
      <formula>IF(O107&gt;#REF!,TRUE,FALSE)</formula>
    </cfRule>
    <cfRule type="expression" dxfId="1420" priority="61" stopIfTrue="1">
      <formula>IF(N107&lt;#REF!,TRUE,FALSE)</formula>
    </cfRule>
    <cfRule type="expression" dxfId="1419" priority="62" stopIfTrue="1">
      <formula>IF(N107&lt;#REF!,TRUE,FALSE)</formula>
    </cfRule>
    <cfRule type="expression" dxfId="1418" priority="63" stopIfTrue="1">
      <formula>IF(N107&gt;#REF!,TRUE,FALSE)</formula>
    </cfRule>
    <cfRule type="expression" dxfId="1417" priority="64" stopIfTrue="1">
      <formula>IF(R107&lt;#REF!,TRUE,FALSE)</formula>
    </cfRule>
    <cfRule type="expression" dxfId="1416" priority="65" stopIfTrue="1">
      <formula>IF(R107&lt;#REF!,TRUE,FALSE)</formula>
    </cfRule>
    <cfRule type="expression" dxfId="1415" priority="66" stopIfTrue="1">
      <formula>IF(R107&gt;#REF!,TRUE,FALSE)</formula>
    </cfRule>
    <cfRule type="expression" dxfId="1414" priority="67" stopIfTrue="1">
      <formula>IF(O107&lt;#REF!,TRUE,FALSE)</formula>
    </cfRule>
    <cfRule type="expression" dxfId="1413" priority="68" stopIfTrue="1">
      <formula>IF(O107&lt;#REF!,TRUE,FALSE)</formula>
    </cfRule>
    <cfRule type="expression" dxfId="1412" priority="69" stopIfTrue="1">
      <formula>IF(O107&gt;#REF!,TRUE,FALSE)</formula>
    </cfRule>
    <cfRule type="expression" dxfId="1411" priority="70" stopIfTrue="1">
      <formula>IF(Q107&lt;#REF!,TRUE,FALSE)</formula>
    </cfRule>
    <cfRule type="expression" dxfId="1410" priority="71" stopIfTrue="1">
      <formula>IF(Q107&lt;#REF!,TRUE,FALSE)</formula>
    </cfRule>
    <cfRule type="expression" dxfId="1409" priority="72" stopIfTrue="1">
      <formula>IF(Q107&gt;#REF!,TRUE,FALSE)</formula>
    </cfRule>
    <cfRule type="expression" dxfId="1408" priority="73" stopIfTrue="1">
      <formula>IF(R107&lt;#REF!,TRUE,FALSE)</formula>
    </cfRule>
    <cfRule type="expression" dxfId="1407" priority="74" stopIfTrue="1">
      <formula>IF(R107&lt;#REF!,TRUE,FALSE)</formula>
    </cfRule>
    <cfRule type="expression" dxfId="1406" priority="75" stopIfTrue="1">
      <formula>IF(R107&gt;#REF!,TRUE,FALSE)</formula>
    </cfRule>
    <cfRule type="expression" dxfId="1405" priority="76" stopIfTrue="1">
      <formula>IF(O107&lt;#REF!,TRUE,FALSE)</formula>
    </cfRule>
    <cfRule type="expression" dxfId="1404" priority="77" stopIfTrue="1">
      <formula>IF(O107&lt;#REF!,TRUE,FALSE)</formula>
    </cfRule>
    <cfRule type="expression" dxfId="1403" priority="78" stopIfTrue="1">
      <formula>IF(O107&gt;#REF!,TRUE,FALSE)</formula>
    </cfRule>
    <cfRule type="expression" dxfId="1402" priority="79" stopIfTrue="1">
      <formula>IF(Q107&lt;#REF!,TRUE,FALSE)</formula>
    </cfRule>
    <cfRule type="expression" dxfId="1401" priority="80" stopIfTrue="1">
      <formula>IF(Q107&lt;#REF!,TRUE,FALSE)</formula>
    </cfRule>
    <cfRule type="expression" dxfId="1400" priority="81" stopIfTrue="1">
      <formula>IF(Q107&gt;#REF!,TRUE,FALSE)</formula>
    </cfRule>
    <cfRule type="expression" dxfId="1399" priority="82" stopIfTrue="1">
      <formula>IF(R107&lt;#REF!,TRUE,FALSE)</formula>
    </cfRule>
    <cfRule type="expression" dxfId="1398" priority="83" stopIfTrue="1">
      <formula>IF(R107&lt;#REF!,TRUE,FALSE)</formula>
    </cfRule>
    <cfRule type="expression" dxfId="1397" priority="84" stopIfTrue="1">
      <formula>IF(R107&gt;#REF!,TRUE,FALSE)</formula>
    </cfRule>
    <cfRule type="expression" dxfId="1396" priority="85" stopIfTrue="1">
      <formula>IF(O107&lt;#REF!,TRUE,FALSE)</formula>
    </cfRule>
    <cfRule type="expression" dxfId="1395" priority="86" stopIfTrue="1">
      <formula>IF(O107&lt;#REF!,TRUE,FALSE)</formula>
    </cfRule>
    <cfRule type="expression" dxfId="1394" priority="87" stopIfTrue="1">
      <formula>IF(O107&gt;#REF!,TRUE,FALSE)</formula>
    </cfRule>
    <cfRule type="expression" dxfId="1393" priority="88" stopIfTrue="1">
      <formula>IF(Q107&lt;#REF!,TRUE,FALSE)</formula>
    </cfRule>
    <cfRule type="expression" dxfId="1392" priority="89" stopIfTrue="1">
      <formula>IF(Q107&lt;#REF!,TRUE,FALSE)</formula>
    </cfRule>
    <cfRule type="expression" dxfId="1391" priority="90" stopIfTrue="1">
      <formula>IF(Q107&gt;#REF!,TRUE,FALSE)</formula>
    </cfRule>
    <cfRule type="expression" dxfId="1390" priority="91" stopIfTrue="1">
      <formula>IF(#REF!&lt;#REF!,TRUE,FALSE)</formula>
    </cfRule>
    <cfRule type="expression" dxfId="1389" priority="92" stopIfTrue="1">
      <formula>IF(#REF!&lt;#REF!,TRUE,FALSE)</formula>
    </cfRule>
    <cfRule type="expression" dxfId="1388" priority="93" stopIfTrue="1">
      <formula>IF(#REF!&gt;#REF!,TRUE,FALSE)</formula>
    </cfRule>
    <cfRule type="expression" dxfId="1387" priority="94" stopIfTrue="1">
      <formula>IF(N107&lt;#REF!,TRUE,FALSE)</formula>
    </cfRule>
    <cfRule type="expression" dxfId="1386" priority="95" stopIfTrue="1">
      <formula>IF(N107&lt;#REF!,TRUE,FALSE)</formula>
    </cfRule>
    <cfRule type="expression" dxfId="1385" priority="96" stopIfTrue="1">
      <formula>IF(N107&gt;#REF!,TRUE,FALSE)</formula>
    </cfRule>
    <cfRule type="expression" dxfId="1384" priority="97" stopIfTrue="1">
      <formula>IF(#REF!&lt;#REF!,TRUE,FALSE)</formula>
    </cfRule>
    <cfRule type="expression" dxfId="1383" priority="98" stopIfTrue="1">
      <formula>IF(#REF!&lt;#REF!,TRUE,FALSE)</formula>
    </cfRule>
    <cfRule type="expression" dxfId="1382" priority="99" stopIfTrue="1">
      <formula>IF(#REF!&gt;#REF!,TRUE,FALSE)</formula>
    </cfRule>
    <cfRule type="expression" dxfId="1381" priority="100" stopIfTrue="1">
      <formula>IF(Q107&lt;#REF!,TRUE,FALSE)</formula>
    </cfRule>
    <cfRule type="expression" dxfId="1380" priority="101" stopIfTrue="1">
      <formula>IF(Q107&lt;#REF!,TRUE,FALSE)</formula>
    </cfRule>
    <cfRule type="expression" dxfId="1379" priority="102" stopIfTrue="1">
      <formula>IF(Q107&gt;#REF!,TRUE,FALSE)</formula>
    </cfRule>
    <cfRule type="expression" dxfId="1378" priority="103" stopIfTrue="1">
      <formula>IF(R107&lt;#REF!,TRUE,FALSE)</formula>
    </cfRule>
    <cfRule type="expression" dxfId="1377" priority="104" stopIfTrue="1">
      <formula>IF(R107&lt;#REF!,TRUE,FALSE)</formula>
    </cfRule>
    <cfRule type="expression" dxfId="1376" priority="105" stopIfTrue="1">
      <formula>IF(R107&gt;#REF!,TRUE,FALSE)</formula>
    </cfRule>
    <cfRule type="expression" dxfId="1375" priority="106" stopIfTrue="1">
      <formula>IF(O107&lt;#REF!,TRUE,FALSE)</formula>
    </cfRule>
    <cfRule type="expression" dxfId="1374" priority="107" stopIfTrue="1">
      <formula>IF(O107&lt;#REF!,TRUE,FALSE)</formula>
    </cfRule>
    <cfRule type="expression" dxfId="1373" priority="108" stopIfTrue="1">
      <formula>IF(O107&gt;#REF!,TRUE,FALSE)</formula>
    </cfRule>
    <cfRule type="expression" dxfId="1372" priority="109" stopIfTrue="1">
      <formula>IF(Q107&lt;#REF!,TRUE,FALSE)</formula>
    </cfRule>
    <cfRule type="expression" dxfId="1371" priority="110" stopIfTrue="1">
      <formula>IF(Q107&lt;#REF!,TRUE,FALSE)</formula>
    </cfRule>
    <cfRule type="expression" dxfId="1370" priority="111" stopIfTrue="1">
      <formula>IF(Q107&gt;#REF!,TRUE,FALSE)</formula>
    </cfRule>
    <cfRule type="expression" dxfId="1369" priority="112" stopIfTrue="1">
      <formula>IF(#REF!&lt;#REF!,TRUE,FALSE)</formula>
    </cfRule>
    <cfRule type="expression" dxfId="1368" priority="113" stopIfTrue="1">
      <formula>IF(#REF!&lt;#REF!,TRUE,FALSE)</formula>
    </cfRule>
    <cfRule type="expression" dxfId="1367" priority="114" stopIfTrue="1">
      <formula>IF(#REF!&gt;#REF!,TRUE,FALSE)</formula>
    </cfRule>
  </conditionalFormatting>
  <conditionalFormatting sqref="C108">
    <cfRule type="expression" dxfId="1366" priority="1" stopIfTrue="1">
      <formula>IF(O108&lt;#REF!,TRUE,FALSE)</formula>
    </cfRule>
    <cfRule type="expression" dxfId="1365" priority="2" stopIfTrue="1">
      <formula>IF(O108&lt;#REF!,TRUE,FALSE)</formula>
    </cfRule>
    <cfRule type="expression" dxfId="1364" priority="3" stopIfTrue="1">
      <formula>IF(O108&gt;#REF!,TRUE,FALSE)</formula>
    </cfRule>
    <cfRule type="expression" dxfId="1363" priority="4" stopIfTrue="1">
      <formula>IF(N108&lt;#REF!,TRUE,FALSE)</formula>
    </cfRule>
    <cfRule type="expression" dxfId="1362" priority="5" stopIfTrue="1">
      <formula>IF(N108&lt;#REF!,TRUE,FALSE)</formula>
    </cfRule>
    <cfRule type="expression" dxfId="1361" priority="6" stopIfTrue="1">
      <formula>IF(N108&gt;#REF!,TRUE,FALSE)</formula>
    </cfRule>
    <cfRule type="expression" dxfId="1360" priority="7" stopIfTrue="1">
      <formula>IF(R108&lt;#REF!,TRUE,FALSE)</formula>
    </cfRule>
    <cfRule type="expression" dxfId="1359" priority="8" stopIfTrue="1">
      <formula>IF(R108&lt;#REF!,TRUE,FALSE)</formula>
    </cfRule>
    <cfRule type="expression" dxfId="1358" priority="9" stopIfTrue="1">
      <formula>IF(R108&gt;#REF!,TRUE,FALSE)</formula>
    </cfRule>
    <cfRule type="expression" dxfId="1357" priority="10" stopIfTrue="1">
      <formula>IF(O108&lt;#REF!,TRUE,FALSE)</formula>
    </cfRule>
    <cfRule type="expression" dxfId="1356" priority="11" stopIfTrue="1">
      <formula>IF(O108&lt;#REF!,TRUE,FALSE)</formula>
    </cfRule>
    <cfRule type="expression" dxfId="1355" priority="12" stopIfTrue="1">
      <formula>IF(O108&gt;#REF!,TRUE,FALSE)</formula>
    </cfRule>
    <cfRule type="expression" dxfId="1354" priority="13" stopIfTrue="1">
      <formula>IF(Q108&lt;#REF!,TRUE,FALSE)</formula>
    </cfRule>
    <cfRule type="expression" dxfId="1353" priority="14" stopIfTrue="1">
      <formula>IF(Q108&lt;#REF!,TRUE,FALSE)</formula>
    </cfRule>
    <cfRule type="expression" dxfId="1352" priority="15" stopIfTrue="1">
      <formula>IF(Q108&gt;#REF!,TRUE,FALSE)</formula>
    </cfRule>
    <cfRule type="expression" dxfId="1351" priority="16" stopIfTrue="1">
      <formula>IF(R108&lt;#REF!,TRUE,FALSE)</formula>
    </cfRule>
    <cfRule type="expression" dxfId="1350" priority="17" stopIfTrue="1">
      <formula>IF(R108&lt;#REF!,TRUE,FALSE)</formula>
    </cfRule>
    <cfRule type="expression" dxfId="1349" priority="18" stopIfTrue="1">
      <formula>IF(R108&gt;#REF!,TRUE,FALSE)</formula>
    </cfRule>
    <cfRule type="expression" dxfId="1348" priority="19" stopIfTrue="1">
      <formula>IF(O108&lt;#REF!,TRUE,FALSE)</formula>
    </cfRule>
    <cfRule type="expression" dxfId="1347" priority="20" stopIfTrue="1">
      <formula>IF(O108&lt;#REF!,TRUE,FALSE)</formula>
    </cfRule>
    <cfRule type="expression" dxfId="1346" priority="21" stopIfTrue="1">
      <formula>IF(O108&gt;#REF!,TRUE,FALSE)</formula>
    </cfRule>
    <cfRule type="expression" dxfId="1345" priority="22" stopIfTrue="1">
      <formula>IF(Q108&lt;#REF!,TRUE,FALSE)</formula>
    </cfRule>
    <cfRule type="expression" dxfId="1344" priority="23" stopIfTrue="1">
      <formula>IF(Q108&lt;#REF!,TRUE,FALSE)</formula>
    </cfRule>
    <cfRule type="expression" dxfId="1343" priority="24" stopIfTrue="1">
      <formula>IF(Q108&gt;#REF!,TRUE,FALSE)</formula>
    </cfRule>
    <cfRule type="expression" dxfId="1342" priority="25" stopIfTrue="1">
      <formula>IF(R108&lt;#REF!,TRUE,FALSE)</formula>
    </cfRule>
    <cfRule type="expression" dxfId="1341" priority="26" stopIfTrue="1">
      <formula>IF(R108&lt;#REF!,TRUE,FALSE)</formula>
    </cfRule>
    <cfRule type="expression" dxfId="1340" priority="27" stopIfTrue="1">
      <formula>IF(R108&gt;#REF!,TRUE,FALSE)</formula>
    </cfRule>
    <cfRule type="expression" dxfId="1339" priority="28" stopIfTrue="1">
      <formula>IF(O108&lt;#REF!,TRUE,FALSE)</formula>
    </cfRule>
    <cfRule type="expression" dxfId="1338" priority="29" stopIfTrue="1">
      <formula>IF(O108&lt;#REF!,TRUE,FALSE)</formula>
    </cfRule>
    <cfRule type="expression" dxfId="1337" priority="30" stopIfTrue="1">
      <formula>IF(O108&gt;#REF!,TRUE,FALSE)</formula>
    </cfRule>
    <cfRule type="expression" dxfId="1336" priority="31" stopIfTrue="1">
      <formula>IF(Q108&lt;#REF!,TRUE,FALSE)</formula>
    </cfRule>
    <cfRule type="expression" dxfId="1335" priority="32" stopIfTrue="1">
      <formula>IF(Q108&lt;#REF!,TRUE,FALSE)</formula>
    </cfRule>
    <cfRule type="expression" dxfId="1334" priority="33" stopIfTrue="1">
      <formula>IF(Q108&gt;#REF!,TRUE,FALSE)</formula>
    </cfRule>
    <cfRule type="expression" dxfId="1333" priority="34" stopIfTrue="1">
      <formula>IF(#REF!&lt;#REF!,TRUE,FALSE)</formula>
    </cfRule>
    <cfRule type="expression" dxfId="1332" priority="35" stopIfTrue="1">
      <formula>IF(#REF!&lt;#REF!,TRUE,FALSE)</formula>
    </cfRule>
    <cfRule type="expression" dxfId="1331" priority="36" stopIfTrue="1">
      <formula>IF(#REF!&gt;#REF!,TRUE,FALSE)</formula>
    </cfRule>
    <cfRule type="expression" dxfId="1330" priority="37" stopIfTrue="1">
      <formula>IF(N108&lt;#REF!,TRUE,FALSE)</formula>
    </cfRule>
    <cfRule type="expression" dxfId="1329" priority="38" stopIfTrue="1">
      <formula>IF(N108&lt;#REF!,TRUE,FALSE)</formula>
    </cfRule>
    <cfRule type="expression" dxfId="1328" priority="39" stopIfTrue="1">
      <formula>IF(N108&gt;#REF!,TRUE,FALSE)</formula>
    </cfRule>
    <cfRule type="expression" dxfId="1327" priority="40" stopIfTrue="1">
      <formula>IF(#REF!&lt;#REF!,TRUE,FALSE)</formula>
    </cfRule>
    <cfRule type="expression" dxfId="1326" priority="41" stopIfTrue="1">
      <formula>IF(#REF!&lt;#REF!,TRUE,FALSE)</formula>
    </cfRule>
    <cfRule type="expression" dxfId="1325" priority="42" stopIfTrue="1">
      <formula>IF(#REF!&gt;#REF!,TRUE,FALSE)</formula>
    </cfRule>
    <cfRule type="expression" dxfId="1324" priority="43" stopIfTrue="1">
      <formula>IF(Q108&lt;#REF!,TRUE,FALSE)</formula>
    </cfRule>
    <cfRule type="expression" dxfId="1323" priority="44" stopIfTrue="1">
      <formula>IF(Q108&lt;#REF!,TRUE,FALSE)</formula>
    </cfRule>
    <cfRule type="expression" dxfId="1322" priority="45" stopIfTrue="1">
      <formula>IF(Q108&gt;#REF!,TRUE,FALSE)</formula>
    </cfRule>
    <cfRule type="expression" dxfId="1321" priority="46" stopIfTrue="1">
      <formula>IF(R108&lt;#REF!,TRUE,FALSE)</formula>
    </cfRule>
    <cfRule type="expression" dxfId="1320" priority="47" stopIfTrue="1">
      <formula>IF(R108&lt;#REF!,TRUE,FALSE)</formula>
    </cfRule>
    <cfRule type="expression" dxfId="1319" priority="48" stopIfTrue="1">
      <formula>IF(R108&gt;#REF!,TRUE,FALSE)</formula>
    </cfRule>
    <cfRule type="expression" dxfId="1318" priority="49" stopIfTrue="1">
      <formula>IF(O108&lt;#REF!,TRUE,FALSE)</formula>
    </cfRule>
    <cfRule type="expression" dxfId="1317" priority="50" stopIfTrue="1">
      <formula>IF(O108&lt;#REF!,TRUE,FALSE)</formula>
    </cfRule>
    <cfRule type="expression" dxfId="1316" priority="51" stopIfTrue="1">
      <formula>IF(O108&gt;#REF!,TRUE,FALSE)</formula>
    </cfRule>
    <cfRule type="expression" dxfId="1315" priority="52" stopIfTrue="1">
      <formula>IF(Q108&lt;#REF!,TRUE,FALSE)</formula>
    </cfRule>
    <cfRule type="expression" dxfId="1314" priority="53" stopIfTrue="1">
      <formula>IF(Q108&lt;#REF!,TRUE,FALSE)</formula>
    </cfRule>
    <cfRule type="expression" dxfId="1313" priority="54" stopIfTrue="1">
      <formula>IF(Q108&gt;#REF!,TRUE,FALSE)</formula>
    </cfRule>
    <cfRule type="expression" dxfId="1312" priority="55" stopIfTrue="1">
      <formula>IF(#REF!&lt;#REF!,TRUE,FALSE)</formula>
    </cfRule>
    <cfRule type="expression" dxfId="1311" priority="56" stopIfTrue="1">
      <formula>IF(#REF!&lt;#REF!,TRUE,FALSE)</formula>
    </cfRule>
    <cfRule type="expression" dxfId="1310" priority="57" stopIfTrue="1">
      <formula>IF(#REF!&gt;#REF!,TRUE,FALSE)</formula>
    </cfRule>
  </conditionalFormatting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132A94-878D-4F32-B132-EE227C470A6E}">
  <dimension ref="B3:V99"/>
  <sheetViews>
    <sheetView showGridLines="0" workbookViewId="0">
      <pane xSplit="3" ySplit="9" topLeftCell="D76" activePane="bottomRight" state="frozen"/>
      <selection activeCell="P14" sqref="P14"/>
      <selection pane="topRight" activeCell="P14" sqref="P14"/>
      <selection pane="bottomLeft" activeCell="P14" sqref="P14"/>
      <selection pane="bottomRight" activeCell="P14" sqref="P14"/>
    </sheetView>
  </sheetViews>
  <sheetFormatPr defaultColWidth="9.140625" defaultRowHeight="15" x14ac:dyDescent="0.25"/>
  <cols>
    <col min="1" max="1" width="10.140625" customWidth="1"/>
    <col min="2" max="2" width="8.5703125" customWidth="1"/>
    <col min="3" max="3" width="14.140625" customWidth="1"/>
    <col min="4" max="4" width="13.140625" customWidth="1"/>
    <col min="5" max="5" width="8.140625" customWidth="1"/>
    <col min="6" max="6" width="16.28515625" customWidth="1"/>
    <col min="7" max="7" width="12.7109375" customWidth="1"/>
    <col min="8" max="8" width="13.85546875" customWidth="1"/>
    <col min="9" max="9" width="15.140625" customWidth="1"/>
    <col min="10" max="10" width="12" customWidth="1"/>
    <col min="11" max="11" width="10.42578125" customWidth="1"/>
    <col min="12" max="12" width="8.85546875" hidden="1" customWidth="1"/>
    <col min="13" max="13" width="9.5703125" hidden="1" customWidth="1"/>
    <col min="14" max="14" width="10" customWidth="1"/>
    <col min="15" max="15" width="9.5703125" bestFit="1" customWidth="1"/>
    <col min="257" max="257" width="10.140625" customWidth="1"/>
    <col min="258" max="258" width="8.5703125" customWidth="1"/>
    <col min="259" max="259" width="14.140625" customWidth="1"/>
    <col min="260" max="260" width="13.140625" customWidth="1"/>
    <col min="261" max="261" width="8.140625" customWidth="1"/>
    <col min="262" max="262" width="16.28515625" customWidth="1"/>
    <col min="263" max="263" width="12.7109375" customWidth="1"/>
    <col min="264" max="264" width="13.85546875" customWidth="1"/>
    <col min="265" max="265" width="15.140625" customWidth="1"/>
    <col min="266" max="266" width="9.28515625" customWidth="1"/>
    <col min="267" max="267" width="10.42578125" customWidth="1"/>
    <col min="268" max="268" width="8.85546875" customWidth="1"/>
    <col min="269" max="269" width="9.5703125" customWidth="1"/>
    <col min="270" max="270" width="10" customWidth="1"/>
    <col min="271" max="271" width="9.5703125" bestFit="1" customWidth="1"/>
    <col min="513" max="513" width="10.140625" customWidth="1"/>
    <col min="514" max="514" width="8.5703125" customWidth="1"/>
    <col min="515" max="515" width="14.140625" customWidth="1"/>
    <col min="516" max="516" width="13.140625" customWidth="1"/>
    <col min="517" max="517" width="8.140625" customWidth="1"/>
    <col min="518" max="518" width="16.28515625" customWidth="1"/>
    <col min="519" max="519" width="12.7109375" customWidth="1"/>
    <col min="520" max="520" width="13.85546875" customWidth="1"/>
    <col min="521" max="521" width="15.140625" customWidth="1"/>
    <col min="522" max="522" width="9.28515625" customWidth="1"/>
    <col min="523" max="523" width="10.42578125" customWidth="1"/>
    <col min="524" max="524" width="8.85546875" customWidth="1"/>
    <col min="525" max="525" width="9.5703125" customWidth="1"/>
    <col min="526" max="526" width="10" customWidth="1"/>
    <col min="527" max="527" width="9.5703125" bestFit="1" customWidth="1"/>
    <col min="769" max="769" width="10.140625" customWidth="1"/>
    <col min="770" max="770" width="8.5703125" customWidth="1"/>
    <col min="771" max="771" width="14.140625" customWidth="1"/>
    <col min="772" max="772" width="13.140625" customWidth="1"/>
    <col min="773" max="773" width="8.140625" customWidth="1"/>
    <col min="774" max="774" width="16.28515625" customWidth="1"/>
    <col min="775" max="775" width="12.7109375" customWidth="1"/>
    <col min="776" max="776" width="13.85546875" customWidth="1"/>
    <col min="777" max="777" width="15.140625" customWidth="1"/>
    <col min="778" max="778" width="9.28515625" customWidth="1"/>
    <col min="779" max="779" width="10.42578125" customWidth="1"/>
    <col min="780" max="780" width="8.85546875" customWidth="1"/>
    <col min="781" max="781" width="9.5703125" customWidth="1"/>
    <col min="782" max="782" width="10" customWidth="1"/>
    <col min="783" max="783" width="9.5703125" bestFit="1" customWidth="1"/>
    <col min="1025" max="1025" width="10.140625" customWidth="1"/>
    <col min="1026" max="1026" width="8.5703125" customWidth="1"/>
    <col min="1027" max="1027" width="14.140625" customWidth="1"/>
    <col min="1028" max="1028" width="13.140625" customWidth="1"/>
    <col min="1029" max="1029" width="8.140625" customWidth="1"/>
    <col min="1030" max="1030" width="16.28515625" customWidth="1"/>
    <col min="1031" max="1031" width="12.7109375" customWidth="1"/>
    <col min="1032" max="1032" width="13.85546875" customWidth="1"/>
    <col min="1033" max="1033" width="15.140625" customWidth="1"/>
    <col min="1034" max="1034" width="9.28515625" customWidth="1"/>
    <col min="1035" max="1035" width="10.42578125" customWidth="1"/>
    <col min="1036" max="1036" width="8.85546875" customWidth="1"/>
    <col min="1037" max="1037" width="9.5703125" customWidth="1"/>
    <col min="1038" max="1038" width="10" customWidth="1"/>
    <col min="1039" max="1039" width="9.5703125" bestFit="1" customWidth="1"/>
    <col min="1281" max="1281" width="10.140625" customWidth="1"/>
    <col min="1282" max="1282" width="8.5703125" customWidth="1"/>
    <col min="1283" max="1283" width="14.140625" customWidth="1"/>
    <col min="1284" max="1284" width="13.140625" customWidth="1"/>
    <col min="1285" max="1285" width="8.140625" customWidth="1"/>
    <col min="1286" max="1286" width="16.28515625" customWidth="1"/>
    <col min="1287" max="1287" width="12.7109375" customWidth="1"/>
    <col min="1288" max="1288" width="13.85546875" customWidth="1"/>
    <col min="1289" max="1289" width="15.140625" customWidth="1"/>
    <col min="1290" max="1290" width="9.28515625" customWidth="1"/>
    <col min="1291" max="1291" width="10.42578125" customWidth="1"/>
    <col min="1292" max="1292" width="8.85546875" customWidth="1"/>
    <col min="1293" max="1293" width="9.5703125" customWidth="1"/>
    <col min="1294" max="1294" width="10" customWidth="1"/>
    <col min="1295" max="1295" width="9.5703125" bestFit="1" customWidth="1"/>
    <col min="1537" max="1537" width="10.140625" customWidth="1"/>
    <col min="1538" max="1538" width="8.5703125" customWidth="1"/>
    <col min="1539" max="1539" width="14.140625" customWidth="1"/>
    <col min="1540" max="1540" width="13.140625" customWidth="1"/>
    <col min="1541" max="1541" width="8.140625" customWidth="1"/>
    <col min="1542" max="1542" width="16.28515625" customWidth="1"/>
    <col min="1543" max="1543" width="12.7109375" customWidth="1"/>
    <col min="1544" max="1544" width="13.85546875" customWidth="1"/>
    <col min="1545" max="1545" width="15.140625" customWidth="1"/>
    <col min="1546" max="1546" width="9.28515625" customWidth="1"/>
    <col min="1547" max="1547" width="10.42578125" customWidth="1"/>
    <col min="1548" max="1548" width="8.85546875" customWidth="1"/>
    <col min="1549" max="1549" width="9.5703125" customWidth="1"/>
    <col min="1550" max="1550" width="10" customWidth="1"/>
    <col min="1551" max="1551" width="9.5703125" bestFit="1" customWidth="1"/>
    <col min="1793" max="1793" width="10.140625" customWidth="1"/>
    <col min="1794" max="1794" width="8.5703125" customWidth="1"/>
    <col min="1795" max="1795" width="14.140625" customWidth="1"/>
    <col min="1796" max="1796" width="13.140625" customWidth="1"/>
    <col min="1797" max="1797" width="8.140625" customWidth="1"/>
    <col min="1798" max="1798" width="16.28515625" customWidth="1"/>
    <col min="1799" max="1799" width="12.7109375" customWidth="1"/>
    <col min="1800" max="1800" width="13.85546875" customWidth="1"/>
    <col min="1801" max="1801" width="15.140625" customWidth="1"/>
    <col min="1802" max="1802" width="9.28515625" customWidth="1"/>
    <col min="1803" max="1803" width="10.42578125" customWidth="1"/>
    <col min="1804" max="1804" width="8.85546875" customWidth="1"/>
    <col min="1805" max="1805" width="9.5703125" customWidth="1"/>
    <col min="1806" max="1806" width="10" customWidth="1"/>
    <col min="1807" max="1807" width="9.5703125" bestFit="1" customWidth="1"/>
    <col min="2049" max="2049" width="10.140625" customWidth="1"/>
    <col min="2050" max="2050" width="8.5703125" customWidth="1"/>
    <col min="2051" max="2051" width="14.140625" customWidth="1"/>
    <col min="2052" max="2052" width="13.140625" customWidth="1"/>
    <col min="2053" max="2053" width="8.140625" customWidth="1"/>
    <col min="2054" max="2054" width="16.28515625" customWidth="1"/>
    <col min="2055" max="2055" width="12.7109375" customWidth="1"/>
    <col min="2056" max="2056" width="13.85546875" customWidth="1"/>
    <col min="2057" max="2057" width="15.140625" customWidth="1"/>
    <col min="2058" max="2058" width="9.28515625" customWidth="1"/>
    <col min="2059" max="2059" width="10.42578125" customWidth="1"/>
    <col min="2060" max="2060" width="8.85546875" customWidth="1"/>
    <col min="2061" max="2061" width="9.5703125" customWidth="1"/>
    <col min="2062" max="2062" width="10" customWidth="1"/>
    <col min="2063" max="2063" width="9.5703125" bestFit="1" customWidth="1"/>
    <col min="2305" max="2305" width="10.140625" customWidth="1"/>
    <col min="2306" max="2306" width="8.5703125" customWidth="1"/>
    <col min="2307" max="2307" width="14.140625" customWidth="1"/>
    <col min="2308" max="2308" width="13.140625" customWidth="1"/>
    <col min="2309" max="2309" width="8.140625" customWidth="1"/>
    <col min="2310" max="2310" width="16.28515625" customWidth="1"/>
    <col min="2311" max="2311" width="12.7109375" customWidth="1"/>
    <col min="2312" max="2312" width="13.85546875" customWidth="1"/>
    <col min="2313" max="2313" width="15.140625" customWidth="1"/>
    <col min="2314" max="2314" width="9.28515625" customWidth="1"/>
    <col min="2315" max="2315" width="10.42578125" customWidth="1"/>
    <col min="2316" max="2316" width="8.85546875" customWidth="1"/>
    <col min="2317" max="2317" width="9.5703125" customWidth="1"/>
    <col min="2318" max="2318" width="10" customWidth="1"/>
    <col min="2319" max="2319" width="9.5703125" bestFit="1" customWidth="1"/>
    <col min="2561" max="2561" width="10.140625" customWidth="1"/>
    <col min="2562" max="2562" width="8.5703125" customWidth="1"/>
    <col min="2563" max="2563" width="14.140625" customWidth="1"/>
    <col min="2564" max="2564" width="13.140625" customWidth="1"/>
    <col min="2565" max="2565" width="8.140625" customWidth="1"/>
    <col min="2566" max="2566" width="16.28515625" customWidth="1"/>
    <col min="2567" max="2567" width="12.7109375" customWidth="1"/>
    <col min="2568" max="2568" width="13.85546875" customWidth="1"/>
    <col min="2569" max="2569" width="15.140625" customWidth="1"/>
    <col min="2570" max="2570" width="9.28515625" customWidth="1"/>
    <col min="2571" max="2571" width="10.42578125" customWidth="1"/>
    <col min="2572" max="2572" width="8.85546875" customWidth="1"/>
    <col min="2573" max="2573" width="9.5703125" customWidth="1"/>
    <col min="2574" max="2574" width="10" customWidth="1"/>
    <col min="2575" max="2575" width="9.5703125" bestFit="1" customWidth="1"/>
    <col min="2817" max="2817" width="10.140625" customWidth="1"/>
    <col min="2818" max="2818" width="8.5703125" customWidth="1"/>
    <col min="2819" max="2819" width="14.140625" customWidth="1"/>
    <col min="2820" max="2820" width="13.140625" customWidth="1"/>
    <col min="2821" max="2821" width="8.140625" customWidth="1"/>
    <col min="2822" max="2822" width="16.28515625" customWidth="1"/>
    <col min="2823" max="2823" width="12.7109375" customWidth="1"/>
    <col min="2824" max="2824" width="13.85546875" customWidth="1"/>
    <col min="2825" max="2825" width="15.140625" customWidth="1"/>
    <col min="2826" max="2826" width="9.28515625" customWidth="1"/>
    <col min="2827" max="2827" width="10.42578125" customWidth="1"/>
    <col min="2828" max="2828" width="8.85546875" customWidth="1"/>
    <col min="2829" max="2829" width="9.5703125" customWidth="1"/>
    <col min="2830" max="2830" width="10" customWidth="1"/>
    <col min="2831" max="2831" width="9.5703125" bestFit="1" customWidth="1"/>
    <col min="3073" max="3073" width="10.140625" customWidth="1"/>
    <col min="3074" max="3074" width="8.5703125" customWidth="1"/>
    <col min="3075" max="3075" width="14.140625" customWidth="1"/>
    <col min="3076" max="3076" width="13.140625" customWidth="1"/>
    <col min="3077" max="3077" width="8.140625" customWidth="1"/>
    <col min="3078" max="3078" width="16.28515625" customWidth="1"/>
    <col min="3079" max="3079" width="12.7109375" customWidth="1"/>
    <col min="3080" max="3080" width="13.85546875" customWidth="1"/>
    <col min="3081" max="3081" width="15.140625" customWidth="1"/>
    <col min="3082" max="3082" width="9.28515625" customWidth="1"/>
    <col min="3083" max="3083" width="10.42578125" customWidth="1"/>
    <col min="3084" max="3084" width="8.85546875" customWidth="1"/>
    <col min="3085" max="3085" width="9.5703125" customWidth="1"/>
    <col min="3086" max="3086" width="10" customWidth="1"/>
    <col min="3087" max="3087" width="9.5703125" bestFit="1" customWidth="1"/>
    <col min="3329" max="3329" width="10.140625" customWidth="1"/>
    <col min="3330" max="3330" width="8.5703125" customWidth="1"/>
    <col min="3331" max="3331" width="14.140625" customWidth="1"/>
    <col min="3332" max="3332" width="13.140625" customWidth="1"/>
    <col min="3333" max="3333" width="8.140625" customWidth="1"/>
    <col min="3334" max="3334" width="16.28515625" customWidth="1"/>
    <col min="3335" max="3335" width="12.7109375" customWidth="1"/>
    <col min="3336" max="3336" width="13.85546875" customWidth="1"/>
    <col min="3337" max="3337" width="15.140625" customWidth="1"/>
    <col min="3338" max="3338" width="9.28515625" customWidth="1"/>
    <col min="3339" max="3339" width="10.42578125" customWidth="1"/>
    <col min="3340" max="3340" width="8.85546875" customWidth="1"/>
    <col min="3341" max="3341" width="9.5703125" customWidth="1"/>
    <col min="3342" max="3342" width="10" customWidth="1"/>
    <col min="3343" max="3343" width="9.5703125" bestFit="1" customWidth="1"/>
    <col min="3585" max="3585" width="10.140625" customWidth="1"/>
    <col min="3586" max="3586" width="8.5703125" customWidth="1"/>
    <col min="3587" max="3587" width="14.140625" customWidth="1"/>
    <col min="3588" max="3588" width="13.140625" customWidth="1"/>
    <col min="3589" max="3589" width="8.140625" customWidth="1"/>
    <col min="3590" max="3590" width="16.28515625" customWidth="1"/>
    <col min="3591" max="3591" width="12.7109375" customWidth="1"/>
    <col min="3592" max="3592" width="13.85546875" customWidth="1"/>
    <col min="3593" max="3593" width="15.140625" customWidth="1"/>
    <col min="3594" max="3594" width="9.28515625" customWidth="1"/>
    <col min="3595" max="3595" width="10.42578125" customWidth="1"/>
    <col min="3596" max="3596" width="8.85546875" customWidth="1"/>
    <col min="3597" max="3597" width="9.5703125" customWidth="1"/>
    <col min="3598" max="3598" width="10" customWidth="1"/>
    <col min="3599" max="3599" width="9.5703125" bestFit="1" customWidth="1"/>
    <col min="3841" max="3841" width="10.140625" customWidth="1"/>
    <col min="3842" max="3842" width="8.5703125" customWidth="1"/>
    <col min="3843" max="3843" width="14.140625" customWidth="1"/>
    <col min="3844" max="3844" width="13.140625" customWidth="1"/>
    <col min="3845" max="3845" width="8.140625" customWidth="1"/>
    <col min="3846" max="3846" width="16.28515625" customWidth="1"/>
    <col min="3847" max="3847" width="12.7109375" customWidth="1"/>
    <col min="3848" max="3848" width="13.85546875" customWidth="1"/>
    <col min="3849" max="3849" width="15.140625" customWidth="1"/>
    <col min="3850" max="3850" width="9.28515625" customWidth="1"/>
    <col min="3851" max="3851" width="10.42578125" customWidth="1"/>
    <col min="3852" max="3852" width="8.85546875" customWidth="1"/>
    <col min="3853" max="3853" width="9.5703125" customWidth="1"/>
    <col min="3854" max="3854" width="10" customWidth="1"/>
    <col min="3855" max="3855" width="9.5703125" bestFit="1" customWidth="1"/>
    <col min="4097" max="4097" width="10.140625" customWidth="1"/>
    <col min="4098" max="4098" width="8.5703125" customWidth="1"/>
    <col min="4099" max="4099" width="14.140625" customWidth="1"/>
    <col min="4100" max="4100" width="13.140625" customWidth="1"/>
    <col min="4101" max="4101" width="8.140625" customWidth="1"/>
    <col min="4102" max="4102" width="16.28515625" customWidth="1"/>
    <col min="4103" max="4103" width="12.7109375" customWidth="1"/>
    <col min="4104" max="4104" width="13.85546875" customWidth="1"/>
    <col min="4105" max="4105" width="15.140625" customWidth="1"/>
    <col min="4106" max="4106" width="9.28515625" customWidth="1"/>
    <col min="4107" max="4107" width="10.42578125" customWidth="1"/>
    <col min="4108" max="4108" width="8.85546875" customWidth="1"/>
    <col min="4109" max="4109" width="9.5703125" customWidth="1"/>
    <col min="4110" max="4110" width="10" customWidth="1"/>
    <col min="4111" max="4111" width="9.5703125" bestFit="1" customWidth="1"/>
    <col min="4353" max="4353" width="10.140625" customWidth="1"/>
    <col min="4354" max="4354" width="8.5703125" customWidth="1"/>
    <col min="4355" max="4355" width="14.140625" customWidth="1"/>
    <col min="4356" max="4356" width="13.140625" customWidth="1"/>
    <col min="4357" max="4357" width="8.140625" customWidth="1"/>
    <col min="4358" max="4358" width="16.28515625" customWidth="1"/>
    <col min="4359" max="4359" width="12.7109375" customWidth="1"/>
    <col min="4360" max="4360" width="13.85546875" customWidth="1"/>
    <col min="4361" max="4361" width="15.140625" customWidth="1"/>
    <col min="4362" max="4362" width="9.28515625" customWidth="1"/>
    <col min="4363" max="4363" width="10.42578125" customWidth="1"/>
    <col min="4364" max="4364" width="8.85546875" customWidth="1"/>
    <col min="4365" max="4365" width="9.5703125" customWidth="1"/>
    <col min="4366" max="4366" width="10" customWidth="1"/>
    <col min="4367" max="4367" width="9.5703125" bestFit="1" customWidth="1"/>
    <col min="4609" max="4609" width="10.140625" customWidth="1"/>
    <col min="4610" max="4610" width="8.5703125" customWidth="1"/>
    <col min="4611" max="4611" width="14.140625" customWidth="1"/>
    <col min="4612" max="4612" width="13.140625" customWidth="1"/>
    <col min="4613" max="4613" width="8.140625" customWidth="1"/>
    <col min="4614" max="4614" width="16.28515625" customWidth="1"/>
    <col min="4615" max="4615" width="12.7109375" customWidth="1"/>
    <col min="4616" max="4616" width="13.85546875" customWidth="1"/>
    <col min="4617" max="4617" width="15.140625" customWidth="1"/>
    <col min="4618" max="4618" width="9.28515625" customWidth="1"/>
    <col min="4619" max="4619" width="10.42578125" customWidth="1"/>
    <col min="4620" max="4620" width="8.85546875" customWidth="1"/>
    <col min="4621" max="4621" width="9.5703125" customWidth="1"/>
    <col min="4622" max="4622" width="10" customWidth="1"/>
    <col min="4623" max="4623" width="9.5703125" bestFit="1" customWidth="1"/>
    <col min="4865" max="4865" width="10.140625" customWidth="1"/>
    <col min="4866" max="4866" width="8.5703125" customWidth="1"/>
    <col min="4867" max="4867" width="14.140625" customWidth="1"/>
    <col min="4868" max="4868" width="13.140625" customWidth="1"/>
    <col min="4869" max="4869" width="8.140625" customWidth="1"/>
    <col min="4870" max="4870" width="16.28515625" customWidth="1"/>
    <col min="4871" max="4871" width="12.7109375" customWidth="1"/>
    <col min="4872" max="4872" width="13.85546875" customWidth="1"/>
    <col min="4873" max="4873" width="15.140625" customWidth="1"/>
    <col min="4874" max="4874" width="9.28515625" customWidth="1"/>
    <col min="4875" max="4875" width="10.42578125" customWidth="1"/>
    <col min="4876" max="4876" width="8.85546875" customWidth="1"/>
    <col min="4877" max="4877" width="9.5703125" customWidth="1"/>
    <col min="4878" max="4878" width="10" customWidth="1"/>
    <col min="4879" max="4879" width="9.5703125" bestFit="1" customWidth="1"/>
    <col min="5121" max="5121" width="10.140625" customWidth="1"/>
    <col min="5122" max="5122" width="8.5703125" customWidth="1"/>
    <col min="5123" max="5123" width="14.140625" customWidth="1"/>
    <col min="5124" max="5124" width="13.140625" customWidth="1"/>
    <col min="5125" max="5125" width="8.140625" customWidth="1"/>
    <col min="5126" max="5126" width="16.28515625" customWidth="1"/>
    <col min="5127" max="5127" width="12.7109375" customWidth="1"/>
    <col min="5128" max="5128" width="13.85546875" customWidth="1"/>
    <col min="5129" max="5129" width="15.140625" customWidth="1"/>
    <col min="5130" max="5130" width="9.28515625" customWidth="1"/>
    <col min="5131" max="5131" width="10.42578125" customWidth="1"/>
    <col min="5132" max="5132" width="8.85546875" customWidth="1"/>
    <col min="5133" max="5133" width="9.5703125" customWidth="1"/>
    <col min="5134" max="5134" width="10" customWidth="1"/>
    <col min="5135" max="5135" width="9.5703125" bestFit="1" customWidth="1"/>
    <col min="5377" max="5377" width="10.140625" customWidth="1"/>
    <col min="5378" max="5378" width="8.5703125" customWidth="1"/>
    <col min="5379" max="5379" width="14.140625" customWidth="1"/>
    <col min="5380" max="5380" width="13.140625" customWidth="1"/>
    <col min="5381" max="5381" width="8.140625" customWidth="1"/>
    <col min="5382" max="5382" width="16.28515625" customWidth="1"/>
    <col min="5383" max="5383" width="12.7109375" customWidth="1"/>
    <col min="5384" max="5384" width="13.85546875" customWidth="1"/>
    <col min="5385" max="5385" width="15.140625" customWidth="1"/>
    <col min="5386" max="5386" width="9.28515625" customWidth="1"/>
    <col min="5387" max="5387" width="10.42578125" customWidth="1"/>
    <col min="5388" max="5388" width="8.85546875" customWidth="1"/>
    <col min="5389" max="5389" width="9.5703125" customWidth="1"/>
    <col min="5390" max="5390" width="10" customWidth="1"/>
    <col min="5391" max="5391" width="9.5703125" bestFit="1" customWidth="1"/>
    <col min="5633" max="5633" width="10.140625" customWidth="1"/>
    <col min="5634" max="5634" width="8.5703125" customWidth="1"/>
    <col min="5635" max="5635" width="14.140625" customWidth="1"/>
    <col min="5636" max="5636" width="13.140625" customWidth="1"/>
    <col min="5637" max="5637" width="8.140625" customWidth="1"/>
    <col min="5638" max="5638" width="16.28515625" customWidth="1"/>
    <col min="5639" max="5639" width="12.7109375" customWidth="1"/>
    <col min="5640" max="5640" width="13.85546875" customWidth="1"/>
    <col min="5641" max="5641" width="15.140625" customWidth="1"/>
    <col min="5642" max="5642" width="9.28515625" customWidth="1"/>
    <col min="5643" max="5643" width="10.42578125" customWidth="1"/>
    <col min="5644" max="5644" width="8.85546875" customWidth="1"/>
    <col min="5645" max="5645" width="9.5703125" customWidth="1"/>
    <col min="5646" max="5646" width="10" customWidth="1"/>
    <col min="5647" max="5647" width="9.5703125" bestFit="1" customWidth="1"/>
    <col min="5889" max="5889" width="10.140625" customWidth="1"/>
    <col min="5890" max="5890" width="8.5703125" customWidth="1"/>
    <col min="5891" max="5891" width="14.140625" customWidth="1"/>
    <col min="5892" max="5892" width="13.140625" customWidth="1"/>
    <col min="5893" max="5893" width="8.140625" customWidth="1"/>
    <col min="5894" max="5894" width="16.28515625" customWidth="1"/>
    <col min="5895" max="5895" width="12.7109375" customWidth="1"/>
    <col min="5896" max="5896" width="13.85546875" customWidth="1"/>
    <col min="5897" max="5897" width="15.140625" customWidth="1"/>
    <col min="5898" max="5898" width="9.28515625" customWidth="1"/>
    <col min="5899" max="5899" width="10.42578125" customWidth="1"/>
    <col min="5900" max="5900" width="8.85546875" customWidth="1"/>
    <col min="5901" max="5901" width="9.5703125" customWidth="1"/>
    <col min="5902" max="5902" width="10" customWidth="1"/>
    <col min="5903" max="5903" width="9.5703125" bestFit="1" customWidth="1"/>
    <col min="6145" max="6145" width="10.140625" customWidth="1"/>
    <col min="6146" max="6146" width="8.5703125" customWidth="1"/>
    <col min="6147" max="6147" width="14.140625" customWidth="1"/>
    <col min="6148" max="6148" width="13.140625" customWidth="1"/>
    <col min="6149" max="6149" width="8.140625" customWidth="1"/>
    <col min="6150" max="6150" width="16.28515625" customWidth="1"/>
    <col min="6151" max="6151" width="12.7109375" customWidth="1"/>
    <col min="6152" max="6152" width="13.85546875" customWidth="1"/>
    <col min="6153" max="6153" width="15.140625" customWidth="1"/>
    <col min="6154" max="6154" width="9.28515625" customWidth="1"/>
    <col min="6155" max="6155" width="10.42578125" customWidth="1"/>
    <col min="6156" max="6156" width="8.85546875" customWidth="1"/>
    <col min="6157" max="6157" width="9.5703125" customWidth="1"/>
    <col min="6158" max="6158" width="10" customWidth="1"/>
    <col min="6159" max="6159" width="9.5703125" bestFit="1" customWidth="1"/>
    <col min="6401" max="6401" width="10.140625" customWidth="1"/>
    <col min="6402" max="6402" width="8.5703125" customWidth="1"/>
    <col min="6403" max="6403" width="14.140625" customWidth="1"/>
    <col min="6404" max="6404" width="13.140625" customWidth="1"/>
    <col min="6405" max="6405" width="8.140625" customWidth="1"/>
    <col min="6406" max="6406" width="16.28515625" customWidth="1"/>
    <col min="6407" max="6407" width="12.7109375" customWidth="1"/>
    <col min="6408" max="6408" width="13.85546875" customWidth="1"/>
    <col min="6409" max="6409" width="15.140625" customWidth="1"/>
    <col min="6410" max="6410" width="9.28515625" customWidth="1"/>
    <col min="6411" max="6411" width="10.42578125" customWidth="1"/>
    <col min="6412" max="6412" width="8.85546875" customWidth="1"/>
    <col min="6413" max="6413" width="9.5703125" customWidth="1"/>
    <col min="6414" max="6414" width="10" customWidth="1"/>
    <col min="6415" max="6415" width="9.5703125" bestFit="1" customWidth="1"/>
    <col min="6657" max="6657" width="10.140625" customWidth="1"/>
    <col min="6658" max="6658" width="8.5703125" customWidth="1"/>
    <col min="6659" max="6659" width="14.140625" customWidth="1"/>
    <col min="6660" max="6660" width="13.140625" customWidth="1"/>
    <col min="6661" max="6661" width="8.140625" customWidth="1"/>
    <col min="6662" max="6662" width="16.28515625" customWidth="1"/>
    <col min="6663" max="6663" width="12.7109375" customWidth="1"/>
    <col min="6664" max="6664" width="13.85546875" customWidth="1"/>
    <col min="6665" max="6665" width="15.140625" customWidth="1"/>
    <col min="6666" max="6666" width="9.28515625" customWidth="1"/>
    <col min="6667" max="6667" width="10.42578125" customWidth="1"/>
    <col min="6668" max="6668" width="8.85546875" customWidth="1"/>
    <col min="6669" max="6669" width="9.5703125" customWidth="1"/>
    <col min="6670" max="6670" width="10" customWidth="1"/>
    <col min="6671" max="6671" width="9.5703125" bestFit="1" customWidth="1"/>
    <col min="6913" max="6913" width="10.140625" customWidth="1"/>
    <col min="6914" max="6914" width="8.5703125" customWidth="1"/>
    <col min="6915" max="6915" width="14.140625" customWidth="1"/>
    <col min="6916" max="6916" width="13.140625" customWidth="1"/>
    <col min="6917" max="6917" width="8.140625" customWidth="1"/>
    <col min="6918" max="6918" width="16.28515625" customWidth="1"/>
    <col min="6919" max="6919" width="12.7109375" customWidth="1"/>
    <col min="6920" max="6920" width="13.85546875" customWidth="1"/>
    <col min="6921" max="6921" width="15.140625" customWidth="1"/>
    <col min="6922" max="6922" width="9.28515625" customWidth="1"/>
    <col min="6923" max="6923" width="10.42578125" customWidth="1"/>
    <col min="6924" max="6924" width="8.85546875" customWidth="1"/>
    <col min="6925" max="6925" width="9.5703125" customWidth="1"/>
    <col min="6926" max="6926" width="10" customWidth="1"/>
    <col min="6927" max="6927" width="9.5703125" bestFit="1" customWidth="1"/>
    <col min="7169" max="7169" width="10.140625" customWidth="1"/>
    <col min="7170" max="7170" width="8.5703125" customWidth="1"/>
    <col min="7171" max="7171" width="14.140625" customWidth="1"/>
    <col min="7172" max="7172" width="13.140625" customWidth="1"/>
    <col min="7173" max="7173" width="8.140625" customWidth="1"/>
    <col min="7174" max="7174" width="16.28515625" customWidth="1"/>
    <col min="7175" max="7175" width="12.7109375" customWidth="1"/>
    <col min="7176" max="7176" width="13.85546875" customWidth="1"/>
    <col min="7177" max="7177" width="15.140625" customWidth="1"/>
    <col min="7178" max="7178" width="9.28515625" customWidth="1"/>
    <col min="7179" max="7179" width="10.42578125" customWidth="1"/>
    <col min="7180" max="7180" width="8.85546875" customWidth="1"/>
    <col min="7181" max="7181" width="9.5703125" customWidth="1"/>
    <col min="7182" max="7182" width="10" customWidth="1"/>
    <col min="7183" max="7183" width="9.5703125" bestFit="1" customWidth="1"/>
    <col min="7425" max="7425" width="10.140625" customWidth="1"/>
    <col min="7426" max="7426" width="8.5703125" customWidth="1"/>
    <col min="7427" max="7427" width="14.140625" customWidth="1"/>
    <col min="7428" max="7428" width="13.140625" customWidth="1"/>
    <col min="7429" max="7429" width="8.140625" customWidth="1"/>
    <col min="7430" max="7430" width="16.28515625" customWidth="1"/>
    <col min="7431" max="7431" width="12.7109375" customWidth="1"/>
    <col min="7432" max="7432" width="13.85546875" customWidth="1"/>
    <col min="7433" max="7433" width="15.140625" customWidth="1"/>
    <col min="7434" max="7434" width="9.28515625" customWidth="1"/>
    <col min="7435" max="7435" width="10.42578125" customWidth="1"/>
    <col min="7436" max="7436" width="8.85546875" customWidth="1"/>
    <col min="7437" max="7437" width="9.5703125" customWidth="1"/>
    <col min="7438" max="7438" width="10" customWidth="1"/>
    <col min="7439" max="7439" width="9.5703125" bestFit="1" customWidth="1"/>
    <col min="7681" max="7681" width="10.140625" customWidth="1"/>
    <col min="7682" max="7682" width="8.5703125" customWidth="1"/>
    <col min="7683" max="7683" width="14.140625" customWidth="1"/>
    <col min="7684" max="7684" width="13.140625" customWidth="1"/>
    <col min="7685" max="7685" width="8.140625" customWidth="1"/>
    <col min="7686" max="7686" width="16.28515625" customWidth="1"/>
    <col min="7687" max="7687" width="12.7109375" customWidth="1"/>
    <col min="7688" max="7688" width="13.85546875" customWidth="1"/>
    <col min="7689" max="7689" width="15.140625" customWidth="1"/>
    <col min="7690" max="7690" width="9.28515625" customWidth="1"/>
    <col min="7691" max="7691" width="10.42578125" customWidth="1"/>
    <col min="7692" max="7692" width="8.85546875" customWidth="1"/>
    <col min="7693" max="7693" width="9.5703125" customWidth="1"/>
    <col min="7694" max="7694" width="10" customWidth="1"/>
    <col min="7695" max="7695" width="9.5703125" bestFit="1" customWidth="1"/>
    <col min="7937" max="7937" width="10.140625" customWidth="1"/>
    <col min="7938" max="7938" width="8.5703125" customWidth="1"/>
    <col min="7939" max="7939" width="14.140625" customWidth="1"/>
    <col min="7940" max="7940" width="13.140625" customWidth="1"/>
    <col min="7941" max="7941" width="8.140625" customWidth="1"/>
    <col min="7942" max="7942" width="16.28515625" customWidth="1"/>
    <col min="7943" max="7943" width="12.7109375" customWidth="1"/>
    <col min="7944" max="7944" width="13.85546875" customWidth="1"/>
    <col min="7945" max="7945" width="15.140625" customWidth="1"/>
    <col min="7946" max="7946" width="9.28515625" customWidth="1"/>
    <col min="7947" max="7947" width="10.42578125" customWidth="1"/>
    <col min="7948" max="7948" width="8.85546875" customWidth="1"/>
    <col min="7949" max="7949" width="9.5703125" customWidth="1"/>
    <col min="7950" max="7950" width="10" customWidth="1"/>
    <col min="7951" max="7951" width="9.5703125" bestFit="1" customWidth="1"/>
    <col min="8193" max="8193" width="10.140625" customWidth="1"/>
    <col min="8194" max="8194" width="8.5703125" customWidth="1"/>
    <col min="8195" max="8195" width="14.140625" customWidth="1"/>
    <col min="8196" max="8196" width="13.140625" customWidth="1"/>
    <col min="8197" max="8197" width="8.140625" customWidth="1"/>
    <col min="8198" max="8198" width="16.28515625" customWidth="1"/>
    <col min="8199" max="8199" width="12.7109375" customWidth="1"/>
    <col min="8200" max="8200" width="13.85546875" customWidth="1"/>
    <col min="8201" max="8201" width="15.140625" customWidth="1"/>
    <col min="8202" max="8202" width="9.28515625" customWidth="1"/>
    <col min="8203" max="8203" width="10.42578125" customWidth="1"/>
    <col min="8204" max="8204" width="8.85546875" customWidth="1"/>
    <col min="8205" max="8205" width="9.5703125" customWidth="1"/>
    <col min="8206" max="8206" width="10" customWidth="1"/>
    <col min="8207" max="8207" width="9.5703125" bestFit="1" customWidth="1"/>
    <col min="8449" max="8449" width="10.140625" customWidth="1"/>
    <col min="8450" max="8450" width="8.5703125" customWidth="1"/>
    <col min="8451" max="8451" width="14.140625" customWidth="1"/>
    <col min="8452" max="8452" width="13.140625" customWidth="1"/>
    <col min="8453" max="8453" width="8.140625" customWidth="1"/>
    <col min="8454" max="8454" width="16.28515625" customWidth="1"/>
    <col min="8455" max="8455" width="12.7109375" customWidth="1"/>
    <col min="8456" max="8456" width="13.85546875" customWidth="1"/>
    <col min="8457" max="8457" width="15.140625" customWidth="1"/>
    <col min="8458" max="8458" width="9.28515625" customWidth="1"/>
    <col min="8459" max="8459" width="10.42578125" customWidth="1"/>
    <col min="8460" max="8460" width="8.85546875" customWidth="1"/>
    <col min="8461" max="8461" width="9.5703125" customWidth="1"/>
    <col min="8462" max="8462" width="10" customWidth="1"/>
    <col min="8463" max="8463" width="9.5703125" bestFit="1" customWidth="1"/>
    <col min="8705" max="8705" width="10.140625" customWidth="1"/>
    <col min="8706" max="8706" width="8.5703125" customWidth="1"/>
    <col min="8707" max="8707" width="14.140625" customWidth="1"/>
    <col min="8708" max="8708" width="13.140625" customWidth="1"/>
    <col min="8709" max="8709" width="8.140625" customWidth="1"/>
    <col min="8710" max="8710" width="16.28515625" customWidth="1"/>
    <col min="8711" max="8711" width="12.7109375" customWidth="1"/>
    <col min="8712" max="8712" width="13.85546875" customWidth="1"/>
    <col min="8713" max="8713" width="15.140625" customWidth="1"/>
    <col min="8714" max="8714" width="9.28515625" customWidth="1"/>
    <col min="8715" max="8715" width="10.42578125" customWidth="1"/>
    <col min="8716" max="8716" width="8.85546875" customWidth="1"/>
    <col min="8717" max="8717" width="9.5703125" customWidth="1"/>
    <col min="8718" max="8718" width="10" customWidth="1"/>
    <col min="8719" max="8719" width="9.5703125" bestFit="1" customWidth="1"/>
    <col min="8961" max="8961" width="10.140625" customWidth="1"/>
    <col min="8962" max="8962" width="8.5703125" customWidth="1"/>
    <col min="8963" max="8963" width="14.140625" customWidth="1"/>
    <col min="8964" max="8964" width="13.140625" customWidth="1"/>
    <col min="8965" max="8965" width="8.140625" customWidth="1"/>
    <col min="8966" max="8966" width="16.28515625" customWidth="1"/>
    <col min="8967" max="8967" width="12.7109375" customWidth="1"/>
    <col min="8968" max="8968" width="13.85546875" customWidth="1"/>
    <col min="8969" max="8969" width="15.140625" customWidth="1"/>
    <col min="8970" max="8970" width="9.28515625" customWidth="1"/>
    <col min="8971" max="8971" width="10.42578125" customWidth="1"/>
    <col min="8972" max="8972" width="8.85546875" customWidth="1"/>
    <col min="8973" max="8973" width="9.5703125" customWidth="1"/>
    <col min="8974" max="8974" width="10" customWidth="1"/>
    <col min="8975" max="8975" width="9.5703125" bestFit="1" customWidth="1"/>
    <col min="9217" max="9217" width="10.140625" customWidth="1"/>
    <col min="9218" max="9218" width="8.5703125" customWidth="1"/>
    <col min="9219" max="9219" width="14.140625" customWidth="1"/>
    <col min="9220" max="9220" width="13.140625" customWidth="1"/>
    <col min="9221" max="9221" width="8.140625" customWidth="1"/>
    <col min="9222" max="9222" width="16.28515625" customWidth="1"/>
    <col min="9223" max="9223" width="12.7109375" customWidth="1"/>
    <col min="9224" max="9224" width="13.85546875" customWidth="1"/>
    <col min="9225" max="9225" width="15.140625" customWidth="1"/>
    <col min="9226" max="9226" width="9.28515625" customWidth="1"/>
    <col min="9227" max="9227" width="10.42578125" customWidth="1"/>
    <col min="9228" max="9228" width="8.85546875" customWidth="1"/>
    <col min="9229" max="9229" width="9.5703125" customWidth="1"/>
    <col min="9230" max="9230" width="10" customWidth="1"/>
    <col min="9231" max="9231" width="9.5703125" bestFit="1" customWidth="1"/>
    <col min="9473" max="9473" width="10.140625" customWidth="1"/>
    <col min="9474" max="9474" width="8.5703125" customWidth="1"/>
    <col min="9475" max="9475" width="14.140625" customWidth="1"/>
    <col min="9476" max="9476" width="13.140625" customWidth="1"/>
    <col min="9477" max="9477" width="8.140625" customWidth="1"/>
    <col min="9478" max="9478" width="16.28515625" customWidth="1"/>
    <col min="9479" max="9479" width="12.7109375" customWidth="1"/>
    <col min="9480" max="9480" width="13.85546875" customWidth="1"/>
    <col min="9481" max="9481" width="15.140625" customWidth="1"/>
    <col min="9482" max="9482" width="9.28515625" customWidth="1"/>
    <col min="9483" max="9483" width="10.42578125" customWidth="1"/>
    <col min="9484" max="9484" width="8.85546875" customWidth="1"/>
    <col min="9485" max="9485" width="9.5703125" customWidth="1"/>
    <col min="9486" max="9486" width="10" customWidth="1"/>
    <col min="9487" max="9487" width="9.5703125" bestFit="1" customWidth="1"/>
    <col min="9729" max="9729" width="10.140625" customWidth="1"/>
    <col min="9730" max="9730" width="8.5703125" customWidth="1"/>
    <col min="9731" max="9731" width="14.140625" customWidth="1"/>
    <col min="9732" max="9732" width="13.140625" customWidth="1"/>
    <col min="9733" max="9733" width="8.140625" customWidth="1"/>
    <col min="9734" max="9734" width="16.28515625" customWidth="1"/>
    <col min="9735" max="9735" width="12.7109375" customWidth="1"/>
    <col min="9736" max="9736" width="13.85546875" customWidth="1"/>
    <col min="9737" max="9737" width="15.140625" customWidth="1"/>
    <col min="9738" max="9738" width="9.28515625" customWidth="1"/>
    <col min="9739" max="9739" width="10.42578125" customWidth="1"/>
    <col min="9740" max="9740" width="8.85546875" customWidth="1"/>
    <col min="9741" max="9741" width="9.5703125" customWidth="1"/>
    <col min="9742" max="9742" width="10" customWidth="1"/>
    <col min="9743" max="9743" width="9.5703125" bestFit="1" customWidth="1"/>
    <col min="9985" max="9985" width="10.140625" customWidth="1"/>
    <col min="9986" max="9986" width="8.5703125" customWidth="1"/>
    <col min="9987" max="9987" width="14.140625" customWidth="1"/>
    <col min="9988" max="9988" width="13.140625" customWidth="1"/>
    <col min="9989" max="9989" width="8.140625" customWidth="1"/>
    <col min="9990" max="9990" width="16.28515625" customWidth="1"/>
    <col min="9991" max="9991" width="12.7109375" customWidth="1"/>
    <col min="9992" max="9992" width="13.85546875" customWidth="1"/>
    <col min="9993" max="9993" width="15.140625" customWidth="1"/>
    <col min="9994" max="9994" width="9.28515625" customWidth="1"/>
    <col min="9995" max="9995" width="10.42578125" customWidth="1"/>
    <col min="9996" max="9996" width="8.85546875" customWidth="1"/>
    <col min="9997" max="9997" width="9.5703125" customWidth="1"/>
    <col min="9998" max="9998" width="10" customWidth="1"/>
    <col min="9999" max="9999" width="9.5703125" bestFit="1" customWidth="1"/>
    <col min="10241" max="10241" width="10.140625" customWidth="1"/>
    <col min="10242" max="10242" width="8.5703125" customWidth="1"/>
    <col min="10243" max="10243" width="14.140625" customWidth="1"/>
    <col min="10244" max="10244" width="13.140625" customWidth="1"/>
    <col min="10245" max="10245" width="8.140625" customWidth="1"/>
    <col min="10246" max="10246" width="16.28515625" customWidth="1"/>
    <col min="10247" max="10247" width="12.7109375" customWidth="1"/>
    <col min="10248" max="10248" width="13.85546875" customWidth="1"/>
    <col min="10249" max="10249" width="15.140625" customWidth="1"/>
    <col min="10250" max="10250" width="9.28515625" customWidth="1"/>
    <col min="10251" max="10251" width="10.42578125" customWidth="1"/>
    <col min="10252" max="10252" width="8.85546875" customWidth="1"/>
    <col min="10253" max="10253" width="9.5703125" customWidth="1"/>
    <col min="10254" max="10254" width="10" customWidth="1"/>
    <col min="10255" max="10255" width="9.5703125" bestFit="1" customWidth="1"/>
    <col min="10497" max="10497" width="10.140625" customWidth="1"/>
    <col min="10498" max="10498" width="8.5703125" customWidth="1"/>
    <col min="10499" max="10499" width="14.140625" customWidth="1"/>
    <col min="10500" max="10500" width="13.140625" customWidth="1"/>
    <col min="10501" max="10501" width="8.140625" customWidth="1"/>
    <col min="10502" max="10502" width="16.28515625" customWidth="1"/>
    <col min="10503" max="10503" width="12.7109375" customWidth="1"/>
    <col min="10504" max="10504" width="13.85546875" customWidth="1"/>
    <col min="10505" max="10505" width="15.140625" customWidth="1"/>
    <col min="10506" max="10506" width="9.28515625" customWidth="1"/>
    <col min="10507" max="10507" width="10.42578125" customWidth="1"/>
    <col min="10508" max="10508" width="8.85546875" customWidth="1"/>
    <col min="10509" max="10509" width="9.5703125" customWidth="1"/>
    <col min="10510" max="10510" width="10" customWidth="1"/>
    <col min="10511" max="10511" width="9.5703125" bestFit="1" customWidth="1"/>
    <col min="10753" max="10753" width="10.140625" customWidth="1"/>
    <col min="10754" max="10754" width="8.5703125" customWidth="1"/>
    <col min="10755" max="10755" width="14.140625" customWidth="1"/>
    <col min="10756" max="10756" width="13.140625" customWidth="1"/>
    <col min="10757" max="10757" width="8.140625" customWidth="1"/>
    <col min="10758" max="10758" width="16.28515625" customWidth="1"/>
    <col min="10759" max="10759" width="12.7109375" customWidth="1"/>
    <col min="10760" max="10760" width="13.85546875" customWidth="1"/>
    <col min="10761" max="10761" width="15.140625" customWidth="1"/>
    <col min="10762" max="10762" width="9.28515625" customWidth="1"/>
    <col min="10763" max="10763" width="10.42578125" customWidth="1"/>
    <col min="10764" max="10764" width="8.85546875" customWidth="1"/>
    <col min="10765" max="10765" width="9.5703125" customWidth="1"/>
    <col min="10766" max="10766" width="10" customWidth="1"/>
    <col min="10767" max="10767" width="9.5703125" bestFit="1" customWidth="1"/>
    <col min="11009" max="11009" width="10.140625" customWidth="1"/>
    <col min="11010" max="11010" width="8.5703125" customWidth="1"/>
    <col min="11011" max="11011" width="14.140625" customWidth="1"/>
    <col min="11012" max="11012" width="13.140625" customWidth="1"/>
    <col min="11013" max="11013" width="8.140625" customWidth="1"/>
    <col min="11014" max="11014" width="16.28515625" customWidth="1"/>
    <col min="11015" max="11015" width="12.7109375" customWidth="1"/>
    <col min="11016" max="11016" width="13.85546875" customWidth="1"/>
    <col min="11017" max="11017" width="15.140625" customWidth="1"/>
    <col min="11018" max="11018" width="9.28515625" customWidth="1"/>
    <col min="11019" max="11019" width="10.42578125" customWidth="1"/>
    <col min="11020" max="11020" width="8.85546875" customWidth="1"/>
    <col min="11021" max="11021" width="9.5703125" customWidth="1"/>
    <col min="11022" max="11022" width="10" customWidth="1"/>
    <col min="11023" max="11023" width="9.5703125" bestFit="1" customWidth="1"/>
    <col min="11265" max="11265" width="10.140625" customWidth="1"/>
    <col min="11266" max="11266" width="8.5703125" customWidth="1"/>
    <col min="11267" max="11267" width="14.140625" customWidth="1"/>
    <col min="11268" max="11268" width="13.140625" customWidth="1"/>
    <col min="11269" max="11269" width="8.140625" customWidth="1"/>
    <col min="11270" max="11270" width="16.28515625" customWidth="1"/>
    <col min="11271" max="11271" width="12.7109375" customWidth="1"/>
    <col min="11272" max="11272" width="13.85546875" customWidth="1"/>
    <col min="11273" max="11273" width="15.140625" customWidth="1"/>
    <col min="11274" max="11274" width="9.28515625" customWidth="1"/>
    <col min="11275" max="11275" width="10.42578125" customWidth="1"/>
    <col min="11276" max="11276" width="8.85546875" customWidth="1"/>
    <col min="11277" max="11277" width="9.5703125" customWidth="1"/>
    <col min="11278" max="11278" width="10" customWidth="1"/>
    <col min="11279" max="11279" width="9.5703125" bestFit="1" customWidth="1"/>
    <col min="11521" max="11521" width="10.140625" customWidth="1"/>
    <col min="11522" max="11522" width="8.5703125" customWidth="1"/>
    <col min="11523" max="11523" width="14.140625" customWidth="1"/>
    <col min="11524" max="11524" width="13.140625" customWidth="1"/>
    <col min="11525" max="11525" width="8.140625" customWidth="1"/>
    <col min="11526" max="11526" width="16.28515625" customWidth="1"/>
    <col min="11527" max="11527" width="12.7109375" customWidth="1"/>
    <col min="11528" max="11528" width="13.85546875" customWidth="1"/>
    <col min="11529" max="11529" width="15.140625" customWidth="1"/>
    <col min="11530" max="11530" width="9.28515625" customWidth="1"/>
    <col min="11531" max="11531" width="10.42578125" customWidth="1"/>
    <col min="11532" max="11532" width="8.85546875" customWidth="1"/>
    <col min="11533" max="11533" width="9.5703125" customWidth="1"/>
    <col min="11534" max="11534" width="10" customWidth="1"/>
    <col min="11535" max="11535" width="9.5703125" bestFit="1" customWidth="1"/>
    <col min="11777" max="11777" width="10.140625" customWidth="1"/>
    <col min="11778" max="11778" width="8.5703125" customWidth="1"/>
    <col min="11779" max="11779" width="14.140625" customWidth="1"/>
    <col min="11780" max="11780" width="13.140625" customWidth="1"/>
    <col min="11781" max="11781" width="8.140625" customWidth="1"/>
    <col min="11782" max="11782" width="16.28515625" customWidth="1"/>
    <col min="11783" max="11783" width="12.7109375" customWidth="1"/>
    <col min="11784" max="11784" width="13.85546875" customWidth="1"/>
    <col min="11785" max="11785" width="15.140625" customWidth="1"/>
    <col min="11786" max="11786" width="9.28515625" customWidth="1"/>
    <col min="11787" max="11787" width="10.42578125" customWidth="1"/>
    <col min="11788" max="11788" width="8.85546875" customWidth="1"/>
    <col min="11789" max="11789" width="9.5703125" customWidth="1"/>
    <col min="11790" max="11790" width="10" customWidth="1"/>
    <col min="11791" max="11791" width="9.5703125" bestFit="1" customWidth="1"/>
    <col min="12033" max="12033" width="10.140625" customWidth="1"/>
    <col min="12034" max="12034" width="8.5703125" customWidth="1"/>
    <col min="12035" max="12035" width="14.140625" customWidth="1"/>
    <col min="12036" max="12036" width="13.140625" customWidth="1"/>
    <col min="12037" max="12037" width="8.140625" customWidth="1"/>
    <col min="12038" max="12038" width="16.28515625" customWidth="1"/>
    <col min="12039" max="12039" width="12.7109375" customWidth="1"/>
    <col min="12040" max="12040" width="13.85546875" customWidth="1"/>
    <col min="12041" max="12041" width="15.140625" customWidth="1"/>
    <col min="12042" max="12042" width="9.28515625" customWidth="1"/>
    <col min="12043" max="12043" width="10.42578125" customWidth="1"/>
    <col min="12044" max="12044" width="8.85546875" customWidth="1"/>
    <col min="12045" max="12045" width="9.5703125" customWidth="1"/>
    <col min="12046" max="12046" width="10" customWidth="1"/>
    <col min="12047" max="12047" width="9.5703125" bestFit="1" customWidth="1"/>
    <col min="12289" max="12289" width="10.140625" customWidth="1"/>
    <col min="12290" max="12290" width="8.5703125" customWidth="1"/>
    <col min="12291" max="12291" width="14.140625" customWidth="1"/>
    <col min="12292" max="12292" width="13.140625" customWidth="1"/>
    <col min="12293" max="12293" width="8.140625" customWidth="1"/>
    <col min="12294" max="12294" width="16.28515625" customWidth="1"/>
    <col min="12295" max="12295" width="12.7109375" customWidth="1"/>
    <col min="12296" max="12296" width="13.85546875" customWidth="1"/>
    <col min="12297" max="12297" width="15.140625" customWidth="1"/>
    <col min="12298" max="12298" width="9.28515625" customWidth="1"/>
    <col min="12299" max="12299" width="10.42578125" customWidth="1"/>
    <col min="12300" max="12300" width="8.85546875" customWidth="1"/>
    <col min="12301" max="12301" width="9.5703125" customWidth="1"/>
    <col min="12302" max="12302" width="10" customWidth="1"/>
    <col min="12303" max="12303" width="9.5703125" bestFit="1" customWidth="1"/>
    <col min="12545" max="12545" width="10.140625" customWidth="1"/>
    <col min="12546" max="12546" width="8.5703125" customWidth="1"/>
    <col min="12547" max="12547" width="14.140625" customWidth="1"/>
    <col min="12548" max="12548" width="13.140625" customWidth="1"/>
    <col min="12549" max="12549" width="8.140625" customWidth="1"/>
    <col min="12550" max="12550" width="16.28515625" customWidth="1"/>
    <col min="12551" max="12551" width="12.7109375" customWidth="1"/>
    <col min="12552" max="12552" width="13.85546875" customWidth="1"/>
    <col min="12553" max="12553" width="15.140625" customWidth="1"/>
    <col min="12554" max="12554" width="9.28515625" customWidth="1"/>
    <col min="12555" max="12555" width="10.42578125" customWidth="1"/>
    <col min="12556" max="12556" width="8.85546875" customWidth="1"/>
    <col min="12557" max="12557" width="9.5703125" customWidth="1"/>
    <col min="12558" max="12558" width="10" customWidth="1"/>
    <col min="12559" max="12559" width="9.5703125" bestFit="1" customWidth="1"/>
    <col min="12801" max="12801" width="10.140625" customWidth="1"/>
    <col min="12802" max="12802" width="8.5703125" customWidth="1"/>
    <col min="12803" max="12803" width="14.140625" customWidth="1"/>
    <col min="12804" max="12804" width="13.140625" customWidth="1"/>
    <col min="12805" max="12805" width="8.140625" customWidth="1"/>
    <col min="12806" max="12806" width="16.28515625" customWidth="1"/>
    <col min="12807" max="12807" width="12.7109375" customWidth="1"/>
    <col min="12808" max="12808" width="13.85546875" customWidth="1"/>
    <col min="12809" max="12809" width="15.140625" customWidth="1"/>
    <col min="12810" max="12810" width="9.28515625" customWidth="1"/>
    <col min="12811" max="12811" width="10.42578125" customWidth="1"/>
    <col min="12812" max="12812" width="8.85546875" customWidth="1"/>
    <col min="12813" max="12813" width="9.5703125" customWidth="1"/>
    <col min="12814" max="12814" width="10" customWidth="1"/>
    <col min="12815" max="12815" width="9.5703125" bestFit="1" customWidth="1"/>
    <col min="13057" max="13057" width="10.140625" customWidth="1"/>
    <col min="13058" max="13058" width="8.5703125" customWidth="1"/>
    <col min="13059" max="13059" width="14.140625" customWidth="1"/>
    <col min="13060" max="13060" width="13.140625" customWidth="1"/>
    <col min="13061" max="13061" width="8.140625" customWidth="1"/>
    <col min="13062" max="13062" width="16.28515625" customWidth="1"/>
    <col min="13063" max="13063" width="12.7109375" customWidth="1"/>
    <col min="13064" max="13064" width="13.85546875" customWidth="1"/>
    <col min="13065" max="13065" width="15.140625" customWidth="1"/>
    <col min="13066" max="13066" width="9.28515625" customWidth="1"/>
    <col min="13067" max="13067" width="10.42578125" customWidth="1"/>
    <col min="13068" max="13068" width="8.85546875" customWidth="1"/>
    <col min="13069" max="13069" width="9.5703125" customWidth="1"/>
    <col min="13070" max="13070" width="10" customWidth="1"/>
    <col min="13071" max="13071" width="9.5703125" bestFit="1" customWidth="1"/>
    <col min="13313" max="13313" width="10.140625" customWidth="1"/>
    <col min="13314" max="13314" width="8.5703125" customWidth="1"/>
    <col min="13315" max="13315" width="14.140625" customWidth="1"/>
    <col min="13316" max="13316" width="13.140625" customWidth="1"/>
    <col min="13317" max="13317" width="8.140625" customWidth="1"/>
    <col min="13318" max="13318" width="16.28515625" customWidth="1"/>
    <col min="13319" max="13319" width="12.7109375" customWidth="1"/>
    <col min="13320" max="13320" width="13.85546875" customWidth="1"/>
    <col min="13321" max="13321" width="15.140625" customWidth="1"/>
    <col min="13322" max="13322" width="9.28515625" customWidth="1"/>
    <col min="13323" max="13323" width="10.42578125" customWidth="1"/>
    <col min="13324" max="13324" width="8.85546875" customWidth="1"/>
    <col min="13325" max="13325" width="9.5703125" customWidth="1"/>
    <col min="13326" max="13326" width="10" customWidth="1"/>
    <col min="13327" max="13327" width="9.5703125" bestFit="1" customWidth="1"/>
    <col min="13569" max="13569" width="10.140625" customWidth="1"/>
    <col min="13570" max="13570" width="8.5703125" customWidth="1"/>
    <col min="13571" max="13571" width="14.140625" customWidth="1"/>
    <col min="13572" max="13572" width="13.140625" customWidth="1"/>
    <col min="13573" max="13573" width="8.140625" customWidth="1"/>
    <col min="13574" max="13574" width="16.28515625" customWidth="1"/>
    <col min="13575" max="13575" width="12.7109375" customWidth="1"/>
    <col min="13576" max="13576" width="13.85546875" customWidth="1"/>
    <col min="13577" max="13577" width="15.140625" customWidth="1"/>
    <col min="13578" max="13578" width="9.28515625" customWidth="1"/>
    <col min="13579" max="13579" width="10.42578125" customWidth="1"/>
    <col min="13580" max="13580" width="8.85546875" customWidth="1"/>
    <col min="13581" max="13581" width="9.5703125" customWidth="1"/>
    <col min="13582" max="13582" width="10" customWidth="1"/>
    <col min="13583" max="13583" width="9.5703125" bestFit="1" customWidth="1"/>
    <col min="13825" max="13825" width="10.140625" customWidth="1"/>
    <col min="13826" max="13826" width="8.5703125" customWidth="1"/>
    <col min="13827" max="13827" width="14.140625" customWidth="1"/>
    <col min="13828" max="13828" width="13.140625" customWidth="1"/>
    <col min="13829" max="13829" width="8.140625" customWidth="1"/>
    <col min="13830" max="13830" width="16.28515625" customWidth="1"/>
    <col min="13831" max="13831" width="12.7109375" customWidth="1"/>
    <col min="13832" max="13832" width="13.85546875" customWidth="1"/>
    <col min="13833" max="13833" width="15.140625" customWidth="1"/>
    <col min="13834" max="13834" width="9.28515625" customWidth="1"/>
    <col min="13835" max="13835" width="10.42578125" customWidth="1"/>
    <col min="13836" max="13836" width="8.85546875" customWidth="1"/>
    <col min="13837" max="13837" width="9.5703125" customWidth="1"/>
    <col min="13838" max="13838" width="10" customWidth="1"/>
    <col min="13839" max="13839" width="9.5703125" bestFit="1" customWidth="1"/>
    <col min="14081" max="14081" width="10.140625" customWidth="1"/>
    <col min="14082" max="14082" width="8.5703125" customWidth="1"/>
    <col min="14083" max="14083" width="14.140625" customWidth="1"/>
    <col min="14084" max="14084" width="13.140625" customWidth="1"/>
    <col min="14085" max="14085" width="8.140625" customWidth="1"/>
    <col min="14086" max="14086" width="16.28515625" customWidth="1"/>
    <col min="14087" max="14087" width="12.7109375" customWidth="1"/>
    <col min="14088" max="14088" width="13.85546875" customWidth="1"/>
    <col min="14089" max="14089" width="15.140625" customWidth="1"/>
    <col min="14090" max="14090" width="9.28515625" customWidth="1"/>
    <col min="14091" max="14091" width="10.42578125" customWidth="1"/>
    <col min="14092" max="14092" width="8.85546875" customWidth="1"/>
    <col min="14093" max="14093" width="9.5703125" customWidth="1"/>
    <col min="14094" max="14094" width="10" customWidth="1"/>
    <col min="14095" max="14095" width="9.5703125" bestFit="1" customWidth="1"/>
    <col min="14337" max="14337" width="10.140625" customWidth="1"/>
    <col min="14338" max="14338" width="8.5703125" customWidth="1"/>
    <col min="14339" max="14339" width="14.140625" customWidth="1"/>
    <col min="14340" max="14340" width="13.140625" customWidth="1"/>
    <col min="14341" max="14341" width="8.140625" customWidth="1"/>
    <col min="14342" max="14342" width="16.28515625" customWidth="1"/>
    <col min="14343" max="14343" width="12.7109375" customWidth="1"/>
    <col min="14344" max="14344" width="13.85546875" customWidth="1"/>
    <col min="14345" max="14345" width="15.140625" customWidth="1"/>
    <col min="14346" max="14346" width="9.28515625" customWidth="1"/>
    <col min="14347" max="14347" width="10.42578125" customWidth="1"/>
    <col min="14348" max="14348" width="8.85546875" customWidth="1"/>
    <col min="14349" max="14349" width="9.5703125" customWidth="1"/>
    <col min="14350" max="14350" width="10" customWidth="1"/>
    <col min="14351" max="14351" width="9.5703125" bestFit="1" customWidth="1"/>
    <col min="14593" max="14593" width="10.140625" customWidth="1"/>
    <col min="14594" max="14594" width="8.5703125" customWidth="1"/>
    <col min="14595" max="14595" width="14.140625" customWidth="1"/>
    <col min="14596" max="14596" width="13.140625" customWidth="1"/>
    <col min="14597" max="14597" width="8.140625" customWidth="1"/>
    <col min="14598" max="14598" width="16.28515625" customWidth="1"/>
    <col min="14599" max="14599" width="12.7109375" customWidth="1"/>
    <col min="14600" max="14600" width="13.85546875" customWidth="1"/>
    <col min="14601" max="14601" width="15.140625" customWidth="1"/>
    <col min="14602" max="14602" width="9.28515625" customWidth="1"/>
    <col min="14603" max="14603" width="10.42578125" customWidth="1"/>
    <col min="14604" max="14604" width="8.85546875" customWidth="1"/>
    <col min="14605" max="14605" width="9.5703125" customWidth="1"/>
    <col min="14606" max="14606" width="10" customWidth="1"/>
    <col min="14607" max="14607" width="9.5703125" bestFit="1" customWidth="1"/>
    <col min="14849" max="14849" width="10.140625" customWidth="1"/>
    <col min="14850" max="14850" width="8.5703125" customWidth="1"/>
    <col min="14851" max="14851" width="14.140625" customWidth="1"/>
    <col min="14852" max="14852" width="13.140625" customWidth="1"/>
    <col min="14853" max="14853" width="8.140625" customWidth="1"/>
    <col min="14854" max="14854" width="16.28515625" customWidth="1"/>
    <col min="14855" max="14855" width="12.7109375" customWidth="1"/>
    <col min="14856" max="14856" width="13.85546875" customWidth="1"/>
    <col min="14857" max="14857" width="15.140625" customWidth="1"/>
    <col min="14858" max="14858" width="9.28515625" customWidth="1"/>
    <col min="14859" max="14859" width="10.42578125" customWidth="1"/>
    <col min="14860" max="14860" width="8.85546875" customWidth="1"/>
    <col min="14861" max="14861" width="9.5703125" customWidth="1"/>
    <col min="14862" max="14862" width="10" customWidth="1"/>
    <col min="14863" max="14863" width="9.5703125" bestFit="1" customWidth="1"/>
    <col min="15105" max="15105" width="10.140625" customWidth="1"/>
    <col min="15106" max="15106" width="8.5703125" customWidth="1"/>
    <col min="15107" max="15107" width="14.140625" customWidth="1"/>
    <col min="15108" max="15108" width="13.140625" customWidth="1"/>
    <col min="15109" max="15109" width="8.140625" customWidth="1"/>
    <col min="15110" max="15110" width="16.28515625" customWidth="1"/>
    <col min="15111" max="15111" width="12.7109375" customWidth="1"/>
    <col min="15112" max="15112" width="13.85546875" customWidth="1"/>
    <col min="15113" max="15113" width="15.140625" customWidth="1"/>
    <col min="15114" max="15114" width="9.28515625" customWidth="1"/>
    <col min="15115" max="15115" width="10.42578125" customWidth="1"/>
    <col min="15116" max="15116" width="8.85546875" customWidth="1"/>
    <col min="15117" max="15117" width="9.5703125" customWidth="1"/>
    <col min="15118" max="15118" width="10" customWidth="1"/>
    <col min="15119" max="15119" width="9.5703125" bestFit="1" customWidth="1"/>
    <col min="15361" max="15361" width="10.140625" customWidth="1"/>
    <col min="15362" max="15362" width="8.5703125" customWidth="1"/>
    <col min="15363" max="15363" width="14.140625" customWidth="1"/>
    <col min="15364" max="15364" width="13.140625" customWidth="1"/>
    <col min="15365" max="15365" width="8.140625" customWidth="1"/>
    <col min="15366" max="15366" width="16.28515625" customWidth="1"/>
    <col min="15367" max="15367" width="12.7109375" customWidth="1"/>
    <col min="15368" max="15368" width="13.85546875" customWidth="1"/>
    <col min="15369" max="15369" width="15.140625" customWidth="1"/>
    <col min="15370" max="15370" width="9.28515625" customWidth="1"/>
    <col min="15371" max="15371" width="10.42578125" customWidth="1"/>
    <col min="15372" max="15372" width="8.85546875" customWidth="1"/>
    <col min="15373" max="15373" width="9.5703125" customWidth="1"/>
    <col min="15374" max="15374" width="10" customWidth="1"/>
    <col min="15375" max="15375" width="9.5703125" bestFit="1" customWidth="1"/>
    <col min="15617" max="15617" width="10.140625" customWidth="1"/>
    <col min="15618" max="15618" width="8.5703125" customWidth="1"/>
    <col min="15619" max="15619" width="14.140625" customWidth="1"/>
    <col min="15620" max="15620" width="13.140625" customWidth="1"/>
    <col min="15621" max="15621" width="8.140625" customWidth="1"/>
    <col min="15622" max="15622" width="16.28515625" customWidth="1"/>
    <col min="15623" max="15623" width="12.7109375" customWidth="1"/>
    <col min="15624" max="15624" width="13.85546875" customWidth="1"/>
    <col min="15625" max="15625" width="15.140625" customWidth="1"/>
    <col min="15626" max="15626" width="9.28515625" customWidth="1"/>
    <col min="15627" max="15627" width="10.42578125" customWidth="1"/>
    <col min="15628" max="15628" width="8.85546875" customWidth="1"/>
    <col min="15629" max="15629" width="9.5703125" customWidth="1"/>
    <col min="15630" max="15630" width="10" customWidth="1"/>
    <col min="15631" max="15631" width="9.5703125" bestFit="1" customWidth="1"/>
    <col min="15873" max="15873" width="10.140625" customWidth="1"/>
    <col min="15874" max="15874" width="8.5703125" customWidth="1"/>
    <col min="15875" max="15875" width="14.140625" customWidth="1"/>
    <col min="15876" max="15876" width="13.140625" customWidth="1"/>
    <col min="15877" max="15877" width="8.140625" customWidth="1"/>
    <col min="15878" max="15878" width="16.28515625" customWidth="1"/>
    <col min="15879" max="15879" width="12.7109375" customWidth="1"/>
    <col min="15880" max="15880" width="13.85546875" customWidth="1"/>
    <col min="15881" max="15881" width="15.140625" customWidth="1"/>
    <col min="15882" max="15882" width="9.28515625" customWidth="1"/>
    <col min="15883" max="15883" width="10.42578125" customWidth="1"/>
    <col min="15884" max="15884" width="8.85546875" customWidth="1"/>
    <col min="15885" max="15885" width="9.5703125" customWidth="1"/>
    <col min="15886" max="15886" width="10" customWidth="1"/>
    <col min="15887" max="15887" width="9.5703125" bestFit="1" customWidth="1"/>
    <col min="16129" max="16129" width="10.140625" customWidth="1"/>
    <col min="16130" max="16130" width="8.5703125" customWidth="1"/>
    <col min="16131" max="16131" width="14.140625" customWidth="1"/>
    <col min="16132" max="16132" width="13.140625" customWidth="1"/>
    <col min="16133" max="16133" width="8.140625" customWidth="1"/>
    <col min="16134" max="16134" width="16.28515625" customWidth="1"/>
    <col min="16135" max="16135" width="12.7109375" customWidth="1"/>
    <col min="16136" max="16136" width="13.85546875" customWidth="1"/>
    <col min="16137" max="16137" width="15.140625" customWidth="1"/>
    <col min="16138" max="16138" width="9.28515625" customWidth="1"/>
    <col min="16139" max="16139" width="10.42578125" customWidth="1"/>
    <col min="16140" max="16140" width="8.85546875" customWidth="1"/>
    <col min="16141" max="16141" width="9.5703125" customWidth="1"/>
    <col min="16142" max="16142" width="10" customWidth="1"/>
    <col min="16143" max="16143" width="9.5703125" bestFit="1" customWidth="1"/>
  </cols>
  <sheetData>
    <row r="3" spans="2:14" x14ac:dyDescent="0.25">
      <c r="B3" t="str">
        <f>+[21]F13!B3</f>
        <v>MAHARASHTRA STATE POWER GENERATION CO. LTD.</v>
      </c>
      <c r="J3" t="s">
        <v>89</v>
      </c>
    </row>
    <row r="4" spans="2:14" x14ac:dyDescent="0.25">
      <c r="B4" t="str">
        <f>+[21]F13!B5</f>
        <v>Financial Year 2023-24</v>
      </c>
    </row>
    <row r="5" spans="2:14" x14ac:dyDescent="0.25">
      <c r="B5" t="s">
        <v>141</v>
      </c>
      <c r="D5" s="175" t="s">
        <v>140</v>
      </c>
      <c r="E5" s="175">
        <f>+[21]F12!C5</f>
        <v>45139</v>
      </c>
    </row>
    <row r="9" spans="2:14" ht="76.5" x14ac:dyDescent="0.25">
      <c r="B9" s="174" t="s">
        <v>88</v>
      </c>
      <c r="C9" s="171" t="s">
        <v>71</v>
      </c>
      <c r="D9" s="173" t="s">
        <v>87</v>
      </c>
      <c r="E9" s="173" t="s">
        <v>86</v>
      </c>
      <c r="F9" s="172" t="s">
        <v>85</v>
      </c>
      <c r="G9" s="172" t="s">
        <v>84</v>
      </c>
      <c r="H9" s="171" t="s">
        <v>66</v>
      </c>
      <c r="I9" s="170" t="s">
        <v>65</v>
      </c>
      <c r="J9" s="212" t="s">
        <v>216</v>
      </c>
      <c r="K9" s="169" t="s">
        <v>82</v>
      </c>
      <c r="L9" s="169" t="s">
        <v>183</v>
      </c>
      <c r="M9" s="169" t="s">
        <v>182</v>
      </c>
      <c r="N9" s="169" t="s">
        <v>181</v>
      </c>
    </row>
    <row r="10" spans="2:14" ht="15.75" x14ac:dyDescent="0.25">
      <c r="B10" s="44">
        <v>1</v>
      </c>
      <c r="C10" s="44" t="s">
        <v>21</v>
      </c>
      <c r="D10" s="44" t="s">
        <v>145</v>
      </c>
      <c r="E10" s="44" t="s">
        <v>19</v>
      </c>
      <c r="F10" s="211">
        <v>1876.16</v>
      </c>
      <c r="G10" s="211">
        <v>1889.67</v>
      </c>
      <c r="H10" s="205">
        <v>162002282</v>
      </c>
      <c r="I10" s="205" t="s">
        <v>153</v>
      </c>
      <c r="J10" s="198">
        <v>4412</v>
      </c>
      <c r="K10" s="52">
        <v>2314.9622621452113</v>
      </c>
      <c r="L10" s="169"/>
      <c r="M10" s="169"/>
      <c r="N10" s="169"/>
    </row>
    <row r="11" spans="2:14" ht="15.75" x14ac:dyDescent="0.25">
      <c r="B11" s="44"/>
      <c r="C11" s="44" t="s">
        <v>155</v>
      </c>
      <c r="D11" s="44" t="s">
        <v>11</v>
      </c>
      <c r="E11" s="44" t="s">
        <v>10</v>
      </c>
      <c r="F11" s="203">
        <v>1940.84</v>
      </c>
      <c r="G11" s="203">
        <v>1954.89</v>
      </c>
      <c r="H11" s="205">
        <v>162002282</v>
      </c>
      <c r="I11" s="205" t="s">
        <v>153</v>
      </c>
      <c r="J11" s="198">
        <v>3981</v>
      </c>
      <c r="K11" s="52">
        <v>2745.7122302158273</v>
      </c>
      <c r="L11" s="169"/>
      <c r="M11" s="169"/>
      <c r="N11" s="169"/>
    </row>
    <row r="12" spans="2:14" ht="15.75" x14ac:dyDescent="0.25">
      <c r="B12" s="44">
        <v>2</v>
      </c>
      <c r="C12" s="44" t="s">
        <v>191</v>
      </c>
      <c r="D12" s="44" t="s">
        <v>11</v>
      </c>
      <c r="E12" s="44" t="s">
        <v>10</v>
      </c>
      <c r="F12" s="56">
        <v>3745.3</v>
      </c>
      <c r="G12" s="42">
        <v>3770.04</v>
      </c>
      <c r="H12" s="205">
        <v>162000252</v>
      </c>
      <c r="I12" s="205" t="s">
        <v>215</v>
      </c>
      <c r="J12" s="198">
        <v>3471</v>
      </c>
      <c r="K12" s="52">
        <v>3358.6872632831946</v>
      </c>
      <c r="L12" s="169"/>
      <c r="M12" s="169"/>
      <c r="N12" s="169"/>
    </row>
    <row r="13" spans="2:14" ht="15.75" x14ac:dyDescent="0.25">
      <c r="B13" s="44">
        <v>3</v>
      </c>
      <c r="C13" s="44" t="s">
        <v>21</v>
      </c>
      <c r="D13" s="44" t="s">
        <v>145</v>
      </c>
      <c r="E13" s="44" t="s">
        <v>19</v>
      </c>
      <c r="F13" s="210">
        <v>2238.2399999999998</v>
      </c>
      <c r="G13" s="204">
        <v>2255.1799999999998</v>
      </c>
      <c r="H13" s="205">
        <v>162002287</v>
      </c>
      <c r="I13" s="205" t="s">
        <v>214</v>
      </c>
      <c r="J13" s="198">
        <v>3729</v>
      </c>
      <c r="K13" s="52">
        <v>2248.6699978736979</v>
      </c>
      <c r="L13" s="169"/>
      <c r="M13" s="169"/>
      <c r="N13" s="169"/>
    </row>
    <row r="14" spans="2:14" ht="15.75" x14ac:dyDescent="0.25">
      <c r="B14" s="45"/>
      <c r="C14" s="44" t="s">
        <v>18</v>
      </c>
      <c r="D14" s="44" t="s">
        <v>11</v>
      </c>
      <c r="E14" s="44" t="s">
        <v>10</v>
      </c>
      <c r="F14" s="204">
        <v>1645.76</v>
      </c>
      <c r="G14" s="42">
        <v>1658.26</v>
      </c>
      <c r="H14" s="205">
        <v>162002287</v>
      </c>
      <c r="I14" s="205" t="s">
        <v>214</v>
      </c>
      <c r="J14" s="198">
        <v>3652</v>
      </c>
      <c r="K14" s="52">
        <v>2636.4803848209513</v>
      </c>
      <c r="L14" s="169"/>
      <c r="M14" s="169"/>
      <c r="N14" s="169"/>
    </row>
    <row r="15" spans="2:14" ht="15.75" x14ac:dyDescent="0.25">
      <c r="B15" s="45">
        <v>4</v>
      </c>
      <c r="C15" s="44" t="s">
        <v>191</v>
      </c>
      <c r="D15" s="44" t="s">
        <v>11</v>
      </c>
      <c r="E15" s="44" t="s">
        <v>10</v>
      </c>
      <c r="F15" s="204">
        <v>3793</v>
      </c>
      <c r="G15" s="203">
        <v>3821.6</v>
      </c>
      <c r="H15" s="205">
        <v>162000253</v>
      </c>
      <c r="I15" s="205" t="s">
        <v>215</v>
      </c>
      <c r="J15" s="198">
        <v>3553</v>
      </c>
      <c r="K15" s="52">
        <v>2588.6033728252746</v>
      </c>
      <c r="L15" s="169"/>
      <c r="M15" s="169"/>
      <c r="N15" s="169"/>
    </row>
    <row r="16" spans="2:14" ht="15.75" x14ac:dyDescent="0.25">
      <c r="B16" s="45">
        <v>5</v>
      </c>
      <c r="C16" s="44" t="s">
        <v>21</v>
      </c>
      <c r="D16" s="44" t="s">
        <v>145</v>
      </c>
      <c r="E16" s="44" t="s">
        <v>19</v>
      </c>
      <c r="F16" s="204">
        <v>2097.9299999999998</v>
      </c>
      <c r="G16" s="203">
        <v>2081.69</v>
      </c>
      <c r="H16" s="205">
        <v>162002289</v>
      </c>
      <c r="I16" s="205" t="s">
        <v>214</v>
      </c>
      <c r="J16" s="198">
        <v>4324</v>
      </c>
      <c r="K16" s="52">
        <v>2415.0425894378191</v>
      </c>
      <c r="L16" s="169"/>
      <c r="M16" s="169"/>
      <c r="N16" s="169"/>
    </row>
    <row r="17" spans="2:14" ht="15.75" x14ac:dyDescent="0.25">
      <c r="B17" s="45"/>
      <c r="C17" s="44" t="s">
        <v>18</v>
      </c>
      <c r="D17" s="44" t="s">
        <v>11</v>
      </c>
      <c r="E17" s="44" t="s">
        <v>10</v>
      </c>
      <c r="F17" s="204">
        <v>1958.07</v>
      </c>
      <c r="G17" s="203">
        <v>1942.92</v>
      </c>
      <c r="H17" s="205">
        <v>162002289</v>
      </c>
      <c r="I17" s="205" t="s">
        <v>214</v>
      </c>
      <c r="J17" s="198">
        <v>4167</v>
      </c>
      <c r="K17" s="52">
        <v>2647.7024369388628</v>
      </c>
      <c r="L17" s="169"/>
      <c r="M17" s="169"/>
      <c r="N17" s="169"/>
    </row>
    <row r="18" spans="2:14" ht="15.75" x14ac:dyDescent="0.25">
      <c r="B18" s="45">
        <v>6</v>
      </c>
      <c r="C18" s="44" t="s">
        <v>191</v>
      </c>
      <c r="D18" s="44" t="s">
        <v>11</v>
      </c>
      <c r="E18" s="44" t="s">
        <v>10</v>
      </c>
      <c r="F18" s="204">
        <v>3768</v>
      </c>
      <c r="G18" s="203">
        <v>3790</v>
      </c>
      <c r="H18" s="205">
        <v>162000255</v>
      </c>
      <c r="I18" s="205" t="s">
        <v>213</v>
      </c>
      <c r="J18" s="198">
        <v>3639</v>
      </c>
      <c r="K18" s="52">
        <v>3414.0789473684208</v>
      </c>
      <c r="L18" s="169"/>
      <c r="M18" s="169"/>
      <c r="N18" s="169"/>
    </row>
    <row r="19" spans="2:14" ht="15.75" x14ac:dyDescent="0.25">
      <c r="B19" s="45">
        <v>7</v>
      </c>
      <c r="C19" s="44" t="s">
        <v>191</v>
      </c>
      <c r="D19" s="44" t="s">
        <v>11</v>
      </c>
      <c r="E19" s="44" t="s">
        <v>10</v>
      </c>
      <c r="F19" s="204">
        <v>3959</v>
      </c>
      <c r="G19" s="204">
        <v>4035.39</v>
      </c>
      <c r="H19" s="205">
        <v>162000257</v>
      </c>
      <c r="I19" s="205" t="s">
        <v>212</v>
      </c>
      <c r="J19" s="198">
        <v>3863</v>
      </c>
      <c r="K19" s="52">
        <v>3011.7444013781223</v>
      </c>
      <c r="L19" s="169"/>
      <c r="M19" s="169"/>
      <c r="N19" s="169"/>
    </row>
    <row r="20" spans="2:14" ht="15.75" x14ac:dyDescent="0.25">
      <c r="B20" s="45">
        <v>8</v>
      </c>
      <c r="C20" s="44" t="s">
        <v>21</v>
      </c>
      <c r="D20" s="44" t="s">
        <v>145</v>
      </c>
      <c r="E20" s="44" t="s">
        <v>19</v>
      </c>
      <c r="F20" s="203">
        <v>1894.83</v>
      </c>
      <c r="G20" s="203">
        <v>1909.58</v>
      </c>
      <c r="H20" s="205">
        <v>162002292</v>
      </c>
      <c r="I20" s="205" t="s">
        <v>212</v>
      </c>
      <c r="J20" s="198">
        <v>4445</v>
      </c>
      <c r="K20" s="52">
        <v>2259.2425137072964</v>
      </c>
      <c r="L20" s="169"/>
      <c r="M20" s="169"/>
      <c r="N20" s="169"/>
    </row>
    <row r="21" spans="2:14" ht="15.75" x14ac:dyDescent="0.25">
      <c r="B21" s="45"/>
      <c r="C21" s="44" t="s">
        <v>18</v>
      </c>
      <c r="D21" s="44" t="s">
        <v>11</v>
      </c>
      <c r="E21" s="44" t="s">
        <v>10</v>
      </c>
      <c r="F21" s="42">
        <v>1960.17</v>
      </c>
      <c r="G21" s="42">
        <v>1975.42</v>
      </c>
      <c r="H21" s="205">
        <v>162002292</v>
      </c>
      <c r="I21" s="205" t="s">
        <v>212</v>
      </c>
      <c r="J21" s="198">
        <v>4471</v>
      </c>
      <c r="K21" s="52">
        <v>3198.7447245969056</v>
      </c>
      <c r="L21" s="169"/>
      <c r="M21" s="169"/>
      <c r="N21" s="169"/>
    </row>
    <row r="22" spans="2:14" ht="15.75" x14ac:dyDescent="0.25">
      <c r="B22" s="45">
        <v>9</v>
      </c>
      <c r="C22" s="44" t="s">
        <v>191</v>
      </c>
      <c r="D22" s="44" t="s">
        <v>11</v>
      </c>
      <c r="E22" s="44" t="s">
        <v>10</v>
      </c>
      <c r="F22" s="56">
        <v>3710</v>
      </c>
      <c r="G22" s="56">
        <v>3734.45</v>
      </c>
      <c r="H22" s="205">
        <v>162000259</v>
      </c>
      <c r="I22" s="205" t="s">
        <v>211</v>
      </c>
      <c r="J22" s="198">
        <v>4274</v>
      </c>
      <c r="K22" s="52">
        <v>3394.3281995661605</v>
      </c>
      <c r="L22" s="169"/>
      <c r="M22" s="169"/>
      <c r="N22" s="169"/>
    </row>
    <row r="23" spans="2:14" ht="15.75" x14ac:dyDescent="0.25">
      <c r="B23" s="45">
        <v>10</v>
      </c>
      <c r="C23" s="44" t="s">
        <v>34</v>
      </c>
      <c r="D23" s="44" t="s">
        <v>108</v>
      </c>
      <c r="E23" s="44" t="s">
        <v>32</v>
      </c>
      <c r="F23" s="56">
        <v>3304.31</v>
      </c>
      <c r="G23" s="56">
        <v>3327.67</v>
      </c>
      <c r="H23" s="205">
        <v>161009701</v>
      </c>
      <c r="I23" s="205" t="s">
        <v>211</v>
      </c>
      <c r="J23" s="198">
        <v>4928</v>
      </c>
      <c r="K23" s="52">
        <v>4685.7777159394473</v>
      </c>
      <c r="L23" s="169"/>
      <c r="M23" s="169"/>
      <c r="N23" s="169"/>
    </row>
    <row r="24" spans="2:14" ht="15.75" x14ac:dyDescent="0.25">
      <c r="B24" s="45"/>
      <c r="C24" s="44" t="s">
        <v>107</v>
      </c>
      <c r="D24" s="44" t="s">
        <v>11</v>
      </c>
      <c r="E24" s="44" t="s">
        <v>10</v>
      </c>
      <c r="F24" s="42">
        <v>528.69000000000005</v>
      </c>
      <c r="G24" s="42">
        <v>532.41999999999996</v>
      </c>
      <c r="H24" s="205">
        <v>161009701</v>
      </c>
      <c r="I24" s="205" t="s">
        <v>211</v>
      </c>
      <c r="J24" s="198">
        <v>4417</v>
      </c>
      <c r="K24" s="52">
        <v>3280.8447715955836</v>
      </c>
      <c r="L24" s="169"/>
      <c r="M24" s="169"/>
      <c r="N24" s="169"/>
    </row>
    <row r="25" spans="2:14" ht="15.75" x14ac:dyDescent="0.25">
      <c r="B25" s="45">
        <v>11</v>
      </c>
      <c r="C25" s="44" t="s">
        <v>21</v>
      </c>
      <c r="D25" s="44" t="s">
        <v>145</v>
      </c>
      <c r="E25" s="44" t="s">
        <v>19</v>
      </c>
      <c r="F25" s="42">
        <v>1979.86</v>
      </c>
      <c r="G25" s="42">
        <v>1989.63</v>
      </c>
      <c r="H25" s="205">
        <v>162002295</v>
      </c>
      <c r="I25" s="205" t="s">
        <v>210</v>
      </c>
      <c r="J25" s="198">
        <v>4373</v>
      </c>
      <c r="K25" s="52">
        <v>2841.105325699471</v>
      </c>
      <c r="L25" s="169"/>
      <c r="M25" s="169"/>
      <c r="N25" s="169"/>
    </row>
    <row r="26" spans="2:14" ht="15.75" x14ac:dyDescent="0.25">
      <c r="B26" s="45"/>
      <c r="C26" s="44" t="s">
        <v>18</v>
      </c>
      <c r="D26" s="44" t="s">
        <v>11</v>
      </c>
      <c r="E26" s="44" t="s">
        <v>10</v>
      </c>
      <c r="F26" s="203">
        <v>2048.14</v>
      </c>
      <c r="G26" s="203">
        <v>2058.25</v>
      </c>
      <c r="H26" s="205">
        <v>162002295</v>
      </c>
      <c r="I26" s="205" t="s">
        <v>210</v>
      </c>
      <c r="J26" s="198">
        <v>4610</v>
      </c>
      <c r="K26" s="52">
        <v>2865.6268849633775</v>
      </c>
      <c r="L26" s="169"/>
      <c r="M26" s="169"/>
      <c r="N26" s="169"/>
    </row>
    <row r="27" spans="2:14" ht="15.75" x14ac:dyDescent="0.25">
      <c r="B27" s="45">
        <v>12</v>
      </c>
      <c r="C27" s="44" t="s">
        <v>191</v>
      </c>
      <c r="D27" s="44" t="s">
        <v>11</v>
      </c>
      <c r="E27" s="44" t="s">
        <v>10</v>
      </c>
      <c r="F27" s="204">
        <v>3764</v>
      </c>
      <c r="G27" s="204">
        <v>3790.08</v>
      </c>
      <c r="H27" s="205">
        <v>162000261</v>
      </c>
      <c r="I27" s="205" t="s">
        <v>210</v>
      </c>
      <c r="J27" s="198">
        <v>4089</v>
      </c>
      <c r="K27" s="52">
        <v>3385.7847523892269</v>
      </c>
      <c r="L27" s="169"/>
      <c r="M27" s="169"/>
      <c r="N27" s="169"/>
    </row>
    <row r="28" spans="2:14" ht="15.75" x14ac:dyDescent="0.25">
      <c r="B28" s="45">
        <v>13</v>
      </c>
      <c r="C28" s="44" t="s">
        <v>191</v>
      </c>
      <c r="D28" s="44" t="s">
        <v>11</v>
      </c>
      <c r="E28" s="44" t="s">
        <v>10</v>
      </c>
      <c r="F28" s="203">
        <v>3909.1</v>
      </c>
      <c r="G28" s="203">
        <v>3938.18</v>
      </c>
      <c r="H28" s="205">
        <v>162000262</v>
      </c>
      <c r="I28" s="205" t="s">
        <v>209</v>
      </c>
      <c r="J28" s="198">
        <v>4099</v>
      </c>
      <c r="K28" s="52">
        <v>3052.8877738210854</v>
      </c>
      <c r="L28" s="169"/>
      <c r="M28" s="169"/>
      <c r="N28" s="169"/>
    </row>
    <row r="29" spans="2:14" ht="15.75" x14ac:dyDescent="0.25">
      <c r="B29" s="45">
        <v>14</v>
      </c>
      <c r="C29" s="44" t="s">
        <v>21</v>
      </c>
      <c r="D29" s="44" t="s">
        <v>145</v>
      </c>
      <c r="E29" s="44" t="s">
        <v>19</v>
      </c>
      <c r="F29" s="202">
        <v>1974.9999999999998</v>
      </c>
      <c r="G29" s="202">
        <v>1987.56</v>
      </c>
      <c r="H29" s="205">
        <v>162002299</v>
      </c>
      <c r="I29" s="205" t="s">
        <v>208</v>
      </c>
      <c r="J29" s="198">
        <v>3954</v>
      </c>
      <c r="K29" s="52">
        <v>2720.5882667808587</v>
      </c>
      <c r="L29" s="169"/>
      <c r="M29" s="169"/>
      <c r="N29" s="169"/>
    </row>
    <row r="30" spans="2:14" ht="15.75" x14ac:dyDescent="0.25">
      <c r="B30" s="45"/>
      <c r="C30" s="44" t="s">
        <v>18</v>
      </c>
      <c r="D30" s="44" t="s">
        <v>11</v>
      </c>
      <c r="E30" s="44" t="s">
        <v>10</v>
      </c>
      <c r="F30" s="42">
        <v>1974.9999999999998</v>
      </c>
      <c r="G30" s="42">
        <v>1987.55</v>
      </c>
      <c r="H30" s="205">
        <v>162002299</v>
      </c>
      <c r="I30" s="205" t="s">
        <v>208</v>
      </c>
      <c r="J30" s="198">
        <v>4394</v>
      </c>
      <c r="K30" s="52">
        <v>3548.4895082320022</v>
      </c>
      <c r="L30" s="169"/>
      <c r="M30" s="169"/>
      <c r="N30" s="169"/>
    </row>
    <row r="31" spans="2:14" ht="15.75" x14ac:dyDescent="0.25">
      <c r="B31" s="45">
        <v>15</v>
      </c>
      <c r="C31" s="44" t="s">
        <v>21</v>
      </c>
      <c r="D31" s="44" t="s">
        <v>145</v>
      </c>
      <c r="E31" s="44" t="s">
        <v>19</v>
      </c>
      <c r="F31" s="42">
        <v>1922.83</v>
      </c>
      <c r="G31" s="42">
        <v>1923.1</v>
      </c>
      <c r="H31" s="205">
        <v>162002301</v>
      </c>
      <c r="I31" s="205" t="s">
        <v>207</v>
      </c>
      <c r="J31" s="198">
        <v>3987</v>
      </c>
      <c r="K31" s="52">
        <v>3030.0048444396598</v>
      </c>
      <c r="L31" s="169"/>
      <c r="M31" s="169"/>
      <c r="N31" s="169"/>
    </row>
    <row r="32" spans="2:14" ht="15.75" x14ac:dyDescent="0.25">
      <c r="B32" s="55"/>
      <c r="C32" s="44" t="s">
        <v>18</v>
      </c>
      <c r="D32" s="44" t="s">
        <v>11</v>
      </c>
      <c r="E32" s="44" t="s">
        <v>10</v>
      </c>
      <c r="F32" s="42">
        <v>2060.1724137931033</v>
      </c>
      <c r="G32" s="42">
        <v>2060.4699999999998</v>
      </c>
      <c r="H32" s="205">
        <v>162002301</v>
      </c>
      <c r="I32" s="205" t="s">
        <v>207</v>
      </c>
      <c r="J32" s="198">
        <v>3594</v>
      </c>
      <c r="K32" s="52">
        <v>2815.0305442030544</v>
      </c>
      <c r="L32" s="169"/>
      <c r="M32" s="169"/>
      <c r="N32" s="169"/>
    </row>
    <row r="33" spans="2:14" ht="15.75" x14ac:dyDescent="0.25">
      <c r="B33" s="45">
        <v>16</v>
      </c>
      <c r="C33" s="44" t="s">
        <v>21</v>
      </c>
      <c r="D33" s="44" t="s">
        <v>145</v>
      </c>
      <c r="E33" s="44" t="s">
        <v>19</v>
      </c>
      <c r="F33" s="42">
        <v>1956.2711864406781</v>
      </c>
      <c r="G33" s="42">
        <v>1970.28</v>
      </c>
      <c r="H33" s="205">
        <v>162002303</v>
      </c>
      <c r="I33" s="205" t="s">
        <v>206</v>
      </c>
      <c r="J33" s="198">
        <v>4608</v>
      </c>
      <c r="K33" s="52">
        <v>3249.9078390979071</v>
      </c>
      <c r="L33" s="169"/>
      <c r="M33" s="169"/>
      <c r="N33" s="169"/>
    </row>
    <row r="34" spans="2:14" ht="15.75" x14ac:dyDescent="0.25">
      <c r="B34" s="45"/>
      <c r="C34" s="44" t="s">
        <v>18</v>
      </c>
      <c r="D34" s="44" t="s">
        <v>11</v>
      </c>
      <c r="E34" s="44" t="s">
        <v>10</v>
      </c>
      <c r="F34" s="42">
        <v>2023.7288135593221</v>
      </c>
      <c r="G34" s="42">
        <v>2038.26</v>
      </c>
      <c r="H34" s="205">
        <v>162002303</v>
      </c>
      <c r="I34" s="205" t="s">
        <v>206</v>
      </c>
      <c r="J34" s="198">
        <v>4350</v>
      </c>
      <c r="K34" s="52">
        <v>2908.1230934479058</v>
      </c>
      <c r="L34" s="169"/>
      <c r="M34" s="169"/>
      <c r="N34" s="169"/>
    </row>
    <row r="35" spans="2:14" ht="15.75" x14ac:dyDescent="0.25">
      <c r="B35" s="45">
        <v>17</v>
      </c>
      <c r="C35" s="44" t="s">
        <v>34</v>
      </c>
      <c r="D35" s="44" t="s">
        <v>108</v>
      </c>
      <c r="E35" s="44" t="s">
        <v>32</v>
      </c>
      <c r="F35" s="42">
        <v>2310</v>
      </c>
      <c r="G35" s="42">
        <v>2324.06</v>
      </c>
      <c r="H35" s="205">
        <v>151000457</v>
      </c>
      <c r="I35" s="205" t="s">
        <v>206</v>
      </c>
      <c r="J35" s="198">
        <v>4922</v>
      </c>
      <c r="K35" s="52">
        <v>4055.3140403702469</v>
      </c>
      <c r="L35" s="169"/>
      <c r="M35" s="169"/>
      <c r="N35" s="169"/>
    </row>
    <row r="36" spans="2:14" ht="15.75" x14ac:dyDescent="0.25">
      <c r="B36" s="45"/>
      <c r="C36" s="44" t="s">
        <v>107</v>
      </c>
      <c r="D36" s="44" t="s">
        <v>11</v>
      </c>
      <c r="E36" s="44" t="s">
        <v>10</v>
      </c>
      <c r="F36" s="42">
        <v>1584</v>
      </c>
      <c r="G36" s="42">
        <v>1593.59</v>
      </c>
      <c r="H36" s="205">
        <v>151000457</v>
      </c>
      <c r="I36" s="205" t="s">
        <v>206</v>
      </c>
      <c r="J36" s="198">
        <v>4484</v>
      </c>
      <c r="K36" s="52">
        <v>3090.4348981399471</v>
      </c>
      <c r="L36" s="169"/>
      <c r="M36" s="169"/>
      <c r="N36" s="169"/>
    </row>
    <row r="37" spans="2:14" ht="15.75" x14ac:dyDescent="0.25">
      <c r="B37" s="45">
        <v>18</v>
      </c>
      <c r="C37" s="44" t="s">
        <v>21</v>
      </c>
      <c r="D37" s="44" t="s">
        <v>145</v>
      </c>
      <c r="E37" s="44" t="s">
        <v>19</v>
      </c>
      <c r="F37" s="42">
        <v>3923</v>
      </c>
      <c r="G37" s="42">
        <v>3935.39</v>
      </c>
      <c r="H37" s="205">
        <v>162002306</v>
      </c>
      <c r="I37" s="205" t="s">
        <v>205</v>
      </c>
      <c r="J37" s="198">
        <v>4428</v>
      </c>
      <c r="K37" s="52">
        <v>2840.0912531084446</v>
      </c>
      <c r="L37" s="169"/>
      <c r="M37" s="169"/>
      <c r="N37" s="169"/>
    </row>
    <row r="38" spans="2:14" ht="15.75" x14ac:dyDescent="0.25">
      <c r="B38" s="45">
        <v>19</v>
      </c>
      <c r="C38" s="44" t="s">
        <v>34</v>
      </c>
      <c r="D38" s="44" t="s">
        <v>108</v>
      </c>
      <c r="E38" s="44" t="s">
        <v>32</v>
      </c>
      <c r="F38" s="42">
        <v>2802.68</v>
      </c>
      <c r="G38" s="42">
        <v>2822.57</v>
      </c>
      <c r="H38" s="205">
        <v>151000459</v>
      </c>
      <c r="I38" s="205" t="s">
        <v>205</v>
      </c>
      <c r="J38" s="198">
        <v>4556</v>
      </c>
      <c r="K38" s="52">
        <v>4263.5611814345993</v>
      </c>
      <c r="L38" s="169"/>
      <c r="M38" s="169"/>
      <c r="N38" s="169"/>
    </row>
    <row r="39" spans="2:14" ht="15.75" x14ac:dyDescent="0.25">
      <c r="B39" s="45"/>
      <c r="C39" s="44" t="s">
        <v>107</v>
      </c>
      <c r="D39" s="44" t="s">
        <v>11</v>
      </c>
      <c r="E39" s="44" t="s">
        <v>10</v>
      </c>
      <c r="F39" s="42">
        <v>847.32</v>
      </c>
      <c r="G39" s="42">
        <v>853.34</v>
      </c>
      <c r="H39" s="205">
        <v>151000459</v>
      </c>
      <c r="I39" s="205" t="s">
        <v>205</v>
      </c>
      <c r="J39" s="198">
        <v>4103</v>
      </c>
      <c r="K39" s="52">
        <v>3659.3271195957327</v>
      </c>
      <c r="L39" s="169"/>
      <c r="M39" s="169"/>
      <c r="N39" s="169"/>
    </row>
    <row r="40" spans="2:14" ht="15.75" x14ac:dyDescent="0.25">
      <c r="B40" s="45">
        <v>20</v>
      </c>
      <c r="C40" s="44" t="s">
        <v>21</v>
      </c>
      <c r="D40" s="44" t="s">
        <v>145</v>
      </c>
      <c r="E40" s="44" t="s">
        <v>19</v>
      </c>
      <c r="F40" s="42">
        <v>2012.5</v>
      </c>
      <c r="G40" s="42">
        <v>2013.44</v>
      </c>
      <c r="H40" s="205">
        <v>142000192</v>
      </c>
      <c r="I40" s="205" t="s">
        <v>204</v>
      </c>
      <c r="J40" s="198">
        <v>4357</v>
      </c>
      <c r="K40" s="52">
        <v>2948.4529240082152</v>
      </c>
      <c r="L40" s="169"/>
      <c r="M40" s="169"/>
      <c r="N40" s="169"/>
    </row>
    <row r="41" spans="2:14" ht="15.75" x14ac:dyDescent="0.25">
      <c r="B41" s="45"/>
      <c r="C41" s="44" t="s">
        <v>18</v>
      </c>
      <c r="D41" s="44" t="s">
        <v>11</v>
      </c>
      <c r="E41" s="44" t="s">
        <v>10</v>
      </c>
      <c r="F41" s="42">
        <v>2012.5</v>
      </c>
      <c r="G41" s="42">
        <v>2013.43</v>
      </c>
      <c r="H41" s="205">
        <v>142000192</v>
      </c>
      <c r="I41" s="205" t="s">
        <v>204</v>
      </c>
      <c r="J41" s="198">
        <v>3398</v>
      </c>
      <c r="K41" s="52">
        <v>2589.407773244578</v>
      </c>
      <c r="L41" s="169"/>
      <c r="M41" s="169"/>
      <c r="N41" s="169"/>
    </row>
    <row r="42" spans="2:14" ht="15.75" x14ac:dyDescent="0.25">
      <c r="B42" s="45">
        <v>21</v>
      </c>
      <c r="C42" s="44" t="s">
        <v>21</v>
      </c>
      <c r="D42" s="44" t="s">
        <v>145</v>
      </c>
      <c r="E42" s="44" t="s">
        <v>19</v>
      </c>
      <c r="F42" s="42">
        <v>1914.62</v>
      </c>
      <c r="G42" s="42">
        <v>1923.33</v>
      </c>
      <c r="H42" s="205">
        <v>162002309</v>
      </c>
      <c r="I42" s="205" t="s">
        <v>203</v>
      </c>
      <c r="J42" s="198">
        <v>3996</v>
      </c>
      <c r="K42" s="52">
        <v>3399.6539882634211</v>
      </c>
      <c r="L42" s="169"/>
      <c r="M42" s="169"/>
      <c r="N42" s="169"/>
    </row>
    <row r="43" spans="2:14" ht="15.75" x14ac:dyDescent="0.25">
      <c r="B43" s="45"/>
      <c r="C43" s="44" t="s">
        <v>18</v>
      </c>
      <c r="D43" s="44" t="s">
        <v>11</v>
      </c>
      <c r="E43" s="44" t="s">
        <v>10</v>
      </c>
      <c r="F43" s="42">
        <v>2051.38</v>
      </c>
      <c r="G43" s="42">
        <v>2060.71</v>
      </c>
      <c r="H43" s="205">
        <v>162002309</v>
      </c>
      <c r="I43" s="205" t="s">
        <v>203</v>
      </c>
      <c r="J43" s="198">
        <v>4570</v>
      </c>
      <c r="K43" s="52">
        <v>3833.5914307574599</v>
      </c>
      <c r="L43" s="169"/>
      <c r="M43" s="169"/>
      <c r="N43" s="169"/>
    </row>
    <row r="44" spans="2:14" ht="15.75" x14ac:dyDescent="0.25">
      <c r="B44" s="45">
        <v>22</v>
      </c>
      <c r="C44" s="44" t="s">
        <v>21</v>
      </c>
      <c r="D44" s="44" t="s">
        <v>145</v>
      </c>
      <c r="E44" s="44" t="s">
        <v>19</v>
      </c>
      <c r="F44" s="42">
        <v>3926</v>
      </c>
      <c r="G44" s="42">
        <v>3952.68</v>
      </c>
      <c r="H44" s="205">
        <v>162002308</v>
      </c>
      <c r="I44" s="205" t="s">
        <v>203</v>
      </c>
      <c r="J44" s="198">
        <v>4656</v>
      </c>
      <c r="K44" s="52">
        <v>3218.0792980175497</v>
      </c>
      <c r="L44" s="169"/>
      <c r="M44" s="169"/>
      <c r="N44" s="169"/>
    </row>
    <row r="45" spans="2:14" ht="15.75" x14ac:dyDescent="0.25">
      <c r="B45" s="45">
        <v>23</v>
      </c>
      <c r="C45" s="44" t="s">
        <v>21</v>
      </c>
      <c r="D45" s="44" t="s">
        <v>145</v>
      </c>
      <c r="E45" s="44" t="s">
        <v>19</v>
      </c>
      <c r="F45" s="42">
        <v>1790.07</v>
      </c>
      <c r="G45" s="42">
        <v>1801.05</v>
      </c>
      <c r="H45" s="205">
        <v>162002311</v>
      </c>
      <c r="I45" s="205" t="s">
        <v>202</v>
      </c>
      <c r="J45" s="198">
        <v>4106</v>
      </c>
      <c r="K45" s="52">
        <v>3542.6845784185234</v>
      </c>
      <c r="L45" s="169"/>
      <c r="M45" s="169"/>
      <c r="N45" s="169"/>
    </row>
    <row r="46" spans="2:14" ht="15.75" x14ac:dyDescent="0.25">
      <c r="B46" s="45"/>
      <c r="C46" s="44" t="s">
        <v>18</v>
      </c>
      <c r="D46" s="44" t="s">
        <v>11</v>
      </c>
      <c r="E46" s="44" t="s">
        <v>10</v>
      </c>
      <c r="F46" s="42">
        <v>1917.93</v>
      </c>
      <c r="G46" s="42">
        <v>1929.67</v>
      </c>
      <c r="H46" s="205">
        <v>162002311</v>
      </c>
      <c r="I46" s="205" t="s">
        <v>202</v>
      </c>
      <c r="J46" s="198">
        <v>3398</v>
      </c>
      <c r="K46" s="52">
        <v>3075.9865083648137</v>
      </c>
      <c r="L46" s="169"/>
      <c r="M46" s="169"/>
      <c r="N46" s="169"/>
    </row>
    <row r="47" spans="2:14" ht="15.75" x14ac:dyDescent="0.25">
      <c r="B47" s="45">
        <v>24</v>
      </c>
      <c r="C47" s="44" t="s">
        <v>21</v>
      </c>
      <c r="D47" s="44" t="s">
        <v>145</v>
      </c>
      <c r="E47" s="44" t="s">
        <v>19</v>
      </c>
      <c r="F47" s="42">
        <v>1953.81</v>
      </c>
      <c r="G47" s="42">
        <v>1961.37</v>
      </c>
      <c r="H47" s="205">
        <v>162002312</v>
      </c>
      <c r="I47" s="205" t="s">
        <v>200</v>
      </c>
      <c r="J47" s="198">
        <v>3617</v>
      </c>
      <c r="K47" s="52">
        <v>3448.9977220956716</v>
      </c>
      <c r="L47" s="169"/>
      <c r="M47" s="169"/>
      <c r="N47" s="169"/>
    </row>
    <row r="48" spans="2:14" ht="15.75" x14ac:dyDescent="0.25">
      <c r="B48" s="45"/>
      <c r="C48" s="44" t="s">
        <v>18</v>
      </c>
      <c r="D48" s="44" t="s">
        <v>11</v>
      </c>
      <c r="E48" s="44" t="s">
        <v>10</v>
      </c>
      <c r="F48" s="42">
        <v>2021.19</v>
      </c>
      <c r="G48" s="42">
        <v>2028.97</v>
      </c>
      <c r="H48" s="205">
        <v>162002312</v>
      </c>
      <c r="I48" s="205" t="s">
        <v>200</v>
      </c>
      <c r="J48" s="198">
        <v>3856</v>
      </c>
      <c r="K48" s="52">
        <v>3247.6160974032973</v>
      </c>
      <c r="L48" s="169"/>
      <c r="M48" s="169"/>
      <c r="N48" s="169"/>
    </row>
    <row r="49" spans="2:14" ht="15.75" x14ac:dyDescent="0.25">
      <c r="B49" s="45">
        <v>25</v>
      </c>
      <c r="C49" s="44" t="s">
        <v>201</v>
      </c>
      <c r="D49" s="44"/>
      <c r="E49" s="44"/>
      <c r="F49" s="209"/>
      <c r="G49" s="42"/>
      <c r="H49" s="205"/>
      <c r="I49" s="205"/>
      <c r="J49" s="198"/>
      <c r="K49" s="52"/>
      <c r="L49" s="169"/>
      <c r="M49" s="169"/>
      <c r="N49" s="169"/>
    </row>
    <row r="50" spans="2:14" ht="15.75" x14ac:dyDescent="0.25">
      <c r="B50" s="45">
        <v>26</v>
      </c>
      <c r="C50" s="44" t="s">
        <v>21</v>
      </c>
      <c r="D50" s="44" t="s">
        <v>145</v>
      </c>
      <c r="E50" s="44" t="s">
        <v>19</v>
      </c>
      <c r="F50" s="56">
        <v>3918</v>
      </c>
      <c r="G50" s="42">
        <v>3941.05</v>
      </c>
      <c r="H50" s="205">
        <v>162002313</v>
      </c>
      <c r="I50" s="205" t="s">
        <v>200</v>
      </c>
      <c r="J50" s="198">
        <v>3608</v>
      </c>
      <c r="K50" s="52">
        <v>3136.4149269875606</v>
      </c>
      <c r="L50" s="169"/>
      <c r="M50" s="169"/>
      <c r="N50" s="169"/>
    </row>
    <row r="51" spans="2:14" ht="15.75" x14ac:dyDescent="0.25">
      <c r="B51" s="45">
        <v>27</v>
      </c>
      <c r="C51" s="44" t="s">
        <v>197</v>
      </c>
      <c r="D51" s="44" t="s">
        <v>11</v>
      </c>
      <c r="E51" s="44" t="s">
        <v>10</v>
      </c>
      <c r="F51" s="56">
        <v>3913</v>
      </c>
      <c r="G51" s="42">
        <v>3914.88</v>
      </c>
      <c r="H51" s="205">
        <v>161015393</v>
      </c>
      <c r="I51" s="205" t="s">
        <v>198</v>
      </c>
      <c r="J51" s="198">
        <v>2945</v>
      </c>
      <c r="K51" s="52">
        <v>2908.1229843044507</v>
      </c>
      <c r="L51" s="169"/>
      <c r="M51" s="169"/>
      <c r="N51" s="169"/>
    </row>
    <row r="52" spans="2:14" ht="15.75" x14ac:dyDescent="0.25">
      <c r="B52" s="45">
        <v>28</v>
      </c>
      <c r="C52" s="44" t="s">
        <v>21</v>
      </c>
      <c r="D52" s="44" t="s">
        <v>145</v>
      </c>
      <c r="E52" s="44" t="s">
        <v>19</v>
      </c>
      <c r="F52" s="56">
        <v>1971.51</v>
      </c>
      <c r="G52" s="56">
        <v>1985.37</v>
      </c>
      <c r="H52" s="205">
        <v>162002316</v>
      </c>
      <c r="I52" s="205" t="s">
        <v>199</v>
      </c>
      <c r="J52" s="198">
        <v>4325</v>
      </c>
      <c r="K52" s="52">
        <v>2906.8999892113493</v>
      </c>
      <c r="L52" s="169"/>
      <c r="M52" s="169"/>
      <c r="N52" s="169"/>
    </row>
    <row r="53" spans="2:14" ht="15.75" x14ac:dyDescent="0.25">
      <c r="B53" s="45"/>
      <c r="C53" s="44" t="s">
        <v>18</v>
      </c>
      <c r="D53" s="44" t="s">
        <v>11</v>
      </c>
      <c r="E53" s="44" t="s">
        <v>10</v>
      </c>
      <c r="F53" s="56">
        <v>2039.49</v>
      </c>
      <c r="G53" s="56">
        <v>2053.8200000000002</v>
      </c>
      <c r="H53" s="205">
        <v>162002316</v>
      </c>
      <c r="I53" s="205" t="s">
        <v>199</v>
      </c>
      <c r="J53" s="198">
        <v>4241</v>
      </c>
      <c r="K53" s="52">
        <v>3707.7333187006143</v>
      </c>
      <c r="L53" s="169"/>
      <c r="M53" s="169"/>
      <c r="N53" s="169"/>
    </row>
    <row r="54" spans="2:14" ht="15.75" x14ac:dyDescent="0.25">
      <c r="B54" s="45">
        <v>29</v>
      </c>
      <c r="C54" s="44" t="s">
        <v>21</v>
      </c>
      <c r="D54" s="44" t="s">
        <v>145</v>
      </c>
      <c r="E54" s="44" t="s">
        <v>19</v>
      </c>
      <c r="F54" s="42">
        <v>1859.11</v>
      </c>
      <c r="G54" s="42">
        <v>1873.53</v>
      </c>
      <c r="H54" s="205">
        <v>162002318</v>
      </c>
      <c r="I54" s="205" t="s">
        <v>198</v>
      </c>
      <c r="J54" s="198">
        <v>4112</v>
      </c>
      <c r="K54" s="52">
        <v>3209.7724070662189</v>
      </c>
      <c r="L54" s="169"/>
      <c r="M54" s="169"/>
      <c r="N54" s="169"/>
    </row>
    <row r="55" spans="2:14" ht="15.75" x14ac:dyDescent="0.25">
      <c r="B55" s="45"/>
      <c r="C55" s="44" t="s">
        <v>18</v>
      </c>
      <c r="D55" s="44" t="s">
        <v>11</v>
      </c>
      <c r="E55" s="44" t="s">
        <v>10</v>
      </c>
      <c r="F55" s="42">
        <v>1991.89</v>
      </c>
      <c r="G55" s="42">
        <v>2007.3620689655174</v>
      </c>
      <c r="H55" s="205">
        <v>162002318</v>
      </c>
      <c r="I55" s="205" t="s">
        <v>198</v>
      </c>
      <c r="J55" s="198">
        <v>3752</v>
      </c>
      <c r="K55" s="52">
        <v>3644.0335636722607</v>
      </c>
      <c r="L55" s="169"/>
      <c r="M55" s="169"/>
      <c r="N55" s="169"/>
    </row>
    <row r="56" spans="2:14" ht="15.75" x14ac:dyDescent="0.25">
      <c r="B56" s="45">
        <v>30</v>
      </c>
      <c r="C56" s="44" t="s">
        <v>21</v>
      </c>
      <c r="D56" s="44" t="s">
        <v>145</v>
      </c>
      <c r="E56" s="44" t="s">
        <v>19</v>
      </c>
      <c r="F56" s="42">
        <v>1877.93</v>
      </c>
      <c r="G56" s="42">
        <v>1890.91</v>
      </c>
      <c r="H56" s="205">
        <v>142000193</v>
      </c>
      <c r="I56" s="205" t="s">
        <v>196</v>
      </c>
      <c r="J56" s="198">
        <v>3708</v>
      </c>
      <c r="K56" s="52">
        <v>3657.0084402060725</v>
      </c>
      <c r="L56" s="169"/>
      <c r="M56" s="169"/>
      <c r="N56" s="169"/>
    </row>
    <row r="57" spans="2:14" ht="15.75" x14ac:dyDescent="0.25">
      <c r="B57" s="45"/>
      <c r="C57" s="44" t="s">
        <v>18</v>
      </c>
      <c r="D57" s="44" t="s">
        <v>11</v>
      </c>
      <c r="E57" s="44" t="s">
        <v>10</v>
      </c>
      <c r="F57" s="42">
        <v>2012.07</v>
      </c>
      <c r="G57" s="42">
        <v>2025.98</v>
      </c>
      <c r="H57" s="205">
        <v>142000193</v>
      </c>
      <c r="I57" s="205" t="s">
        <v>196</v>
      </c>
      <c r="J57" s="198">
        <v>4050</v>
      </c>
      <c r="K57" s="52">
        <v>3555.3877974241427</v>
      </c>
      <c r="L57" s="169"/>
      <c r="M57" s="169"/>
      <c r="N57" s="169"/>
    </row>
    <row r="58" spans="2:14" ht="15.75" x14ac:dyDescent="0.25">
      <c r="B58" s="45">
        <v>31</v>
      </c>
      <c r="C58" s="44" t="s">
        <v>197</v>
      </c>
      <c r="D58" s="44" t="s">
        <v>145</v>
      </c>
      <c r="E58" s="44" t="s">
        <v>19</v>
      </c>
      <c r="F58" s="42">
        <v>3961</v>
      </c>
      <c r="G58" s="42">
        <v>3980.34</v>
      </c>
      <c r="H58" s="205">
        <v>151000062</v>
      </c>
      <c r="I58" s="205" t="s">
        <v>196</v>
      </c>
      <c r="J58" s="198">
        <v>2856</v>
      </c>
      <c r="K58" s="52">
        <v>2820.8858501783589</v>
      </c>
      <c r="L58" s="169"/>
      <c r="M58" s="169"/>
      <c r="N58" s="169"/>
    </row>
    <row r="59" spans="2:14" ht="15.75" x14ac:dyDescent="0.25">
      <c r="B59" s="45">
        <v>32</v>
      </c>
      <c r="C59" s="44" t="s">
        <v>21</v>
      </c>
      <c r="D59" s="44" t="s">
        <v>145</v>
      </c>
      <c r="E59" s="44" t="s">
        <v>19</v>
      </c>
      <c r="F59" s="42">
        <v>3668</v>
      </c>
      <c r="G59" s="42">
        <v>3803.2</v>
      </c>
      <c r="H59" s="205">
        <v>162002320</v>
      </c>
      <c r="I59" s="205" t="s">
        <v>195</v>
      </c>
      <c r="J59" s="198">
        <v>3922</v>
      </c>
      <c r="K59" s="52">
        <v>3440.6157957892437</v>
      </c>
      <c r="L59" s="169"/>
      <c r="M59" s="169"/>
      <c r="N59" s="169"/>
    </row>
    <row r="60" spans="2:14" ht="15.75" x14ac:dyDescent="0.25">
      <c r="B60" s="45">
        <v>33</v>
      </c>
      <c r="C60" s="44" t="s">
        <v>18</v>
      </c>
      <c r="D60" s="44" t="s">
        <v>11</v>
      </c>
      <c r="E60" s="44" t="s">
        <v>10</v>
      </c>
      <c r="F60" s="42">
        <v>3798</v>
      </c>
      <c r="G60" s="42">
        <v>3825.21</v>
      </c>
      <c r="H60" s="205">
        <v>142000195</v>
      </c>
      <c r="I60" s="205" t="s">
        <v>195</v>
      </c>
      <c r="J60" s="198">
        <v>4161</v>
      </c>
      <c r="K60" s="52">
        <v>2511.68573543407</v>
      </c>
      <c r="L60" s="169"/>
      <c r="M60" s="169"/>
      <c r="N60" s="169"/>
    </row>
    <row r="61" spans="2:14" ht="15.75" x14ac:dyDescent="0.25">
      <c r="B61" s="45">
        <v>34</v>
      </c>
      <c r="C61" s="44" t="s">
        <v>21</v>
      </c>
      <c r="D61" s="44" t="s">
        <v>145</v>
      </c>
      <c r="E61" s="44" t="s">
        <v>19</v>
      </c>
      <c r="F61" s="42">
        <v>1850.18</v>
      </c>
      <c r="G61" s="42">
        <v>1864.47</v>
      </c>
      <c r="H61" s="205">
        <v>162002323</v>
      </c>
      <c r="I61" s="205" t="s">
        <v>194</v>
      </c>
      <c r="J61" s="198">
        <v>3859</v>
      </c>
      <c r="K61" s="52">
        <v>1943.0709922056035</v>
      </c>
      <c r="L61" s="169"/>
      <c r="M61" s="169"/>
      <c r="N61" s="169"/>
    </row>
    <row r="62" spans="2:14" ht="15.75" x14ac:dyDescent="0.25">
      <c r="B62" s="45"/>
      <c r="C62" s="44" t="s">
        <v>18</v>
      </c>
      <c r="D62" s="44" t="s">
        <v>11</v>
      </c>
      <c r="E62" s="44" t="s">
        <v>10</v>
      </c>
      <c r="F62" s="42">
        <v>1913.97</v>
      </c>
      <c r="G62" s="42">
        <v>1928.74</v>
      </c>
      <c r="H62" s="205">
        <v>162002323</v>
      </c>
      <c r="I62" s="205" t="s">
        <v>194</v>
      </c>
      <c r="J62" s="198">
        <v>4024</v>
      </c>
      <c r="K62" s="52">
        <v>2430.0360264335964</v>
      </c>
      <c r="L62" s="169"/>
      <c r="M62" s="169"/>
      <c r="N62" s="169"/>
    </row>
    <row r="63" spans="2:14" ht="15.75" x14ac:dyDescent="0.25">
      <c r="B63" s="45">
        <v>35</v>
      </c>
      <c r="C63" s="44" t="s">
        <v>21</v>
      </c>
      <c r="D63" s="44" t="s">
        <v>145</v>
      </c>
      <c r="E63" s="44" t="s">
        <v>19</v>
      </c>
      <c r="F63" s="42">
        <v>1848.96</v>
      </c>
      <c r="G63" s="42">
        <v>1858.2344827586207</v>
      </c>
      <c r="H63" s="205">
        <v>162002325</v>
      </c>
      <c r="I63" s="205" t="s">
        <v>194</v>
      </c>
      <c r="J63" s="198">
        <v>3968</v>
      </c>
      <c r="K63" s="52">
        <v>2254.1365274538898</v>
      </c>
      <c r="L63" s="169"/>
      <c r="M63" s="169"/>
      <c r="N63" s="169"/>
    </row>
    <row r="64" spans="2:14" ht="15.75" x14ac:dyDescent="0.25">
      <c r="B64" s="45"/>
      <c r="C64" s="44" t="s">
        <v>18</v>
      </c>
      <c r="D64" s="44" t="s">
        <v>11</v>
      </c>
      <c r="E64" s="44" t="s">
        <v>10</v>
      </c>
      <c r="F64" s="42">
        <v>1981.04</v>
      </c>
      <c r="G64" s="42">
        <v>1990.9655172413793</v>
      </c>
      <c r="H64" s="205">
        <v>162002325</v>
      </c>
      <c r="I64" s="205" t="s">
        <v>194</v>
      </c>
      <c r="J64" s="198">
        <v>3850</v>
      </c>
      <c r="K64" s="52">
        <v>2396.0244109530886</v>
      </c>
      <c r="L64" s="169"/>
      <c r="M64" s="169"/>
      <c r="N64" s="169"/>
    </row>
    <row r="65" spans="2:22" ht="15.75" x14ac:dyDescent="0.25">
      <c r="B65" s="45">
        <v>36</v>
      </c>
      <c r="C65" s="44" t="s">
        <v>18</v>
      </c>
      <c r="D65" s="44" t="s">
        <v>11</v>
      </c>
      <c r="E65" s="44" t="s">
        <v>10</v>
      </c>
      <c r="F65" s="42">
        <v>3841</v>
      </c>
      <c r="G65" s="42">
        <v>3871</v>
      </c>
      <c r="H65" s="205">
        <v>162002327</v>
      </c>
      <c r="I65" s="205" t="s">
        <v>193</v>
      </c>
      <c r="J65" s="198">
        <v>4030</v>
      </c>
      <c r="K65" s="52">
        <v>2819.1841004184098</v>
      </c>
      <c r="L65" s="169"/>
      <c r="M65" s="169"/>
      <c r="N65" s="169"/>
    </row>
    <row r="66" spans="2:22" ht="15.75" x14ac:dyDescent="0.25">
      <c r="B66" s="45">
        <v>37</v>
      </c>
      <c r="C66" s="44" t="s">
        <v>21</v>
      </c>
      <c r="D66" s="44" t="s">
        <v>145</v>
      </c>
      <c r="E66" s="44" t="s">
        <v>19</v>
      </c>
      <c r="F66" s="42">
        <v>1887.46</v>
      </c>
      <c r="G66" s="42">
        <v>1901.44</v>
      </c>
      <c r="H66" s="205">
        <v>162002330</v>
      </c>
      <c r="I66" s="205" t="s">
        <v>192</v>
      </c>
      <c r="J66" s="198">
        <v>3450</v>
      </c>
      <c r="K66" s="52">
        <v>2618.8728126333763</v>
      </c>
      <c r="L66" s="169"/>
      <c r="M66" s="169"/>
      <c r="N66" s="169"/>
    </row>
    <row r="67" spans="2:22" ht="15.75" x14ac:dyDescent="0.25">
      <c r="B67" s="45"/>
      <c r="C67" s="44" t="s">
        <v>18</v>
      </c>
      <c r="D67" s="44" t="s">
        <v>11</v>
      </c>
      <c r="E67" s="44" t="s">
        <v>10</v>
      </c>
      <c r="F67" s="42">
        <v>1952.54</v>
      </c>
      <c r="G67" s="42">
        <v>1966.98</v>
      </c>
      <c r="H67" s="205">
        <v>162002330</v>
      </c>
      <c r="I67" s="205" t="s">
        <v>192</v>
      </c>
      <c r="J67" s="198">
        <v>3617</v>
      </c>
      <c r="K67" s="52">
        <v>2725.6622260421145</v>
      </c>
      <c r="L67" s="169"/>
      <c r="M67" s="169"/>
      <c r="N67" s="169"/>
    </row>
    <row r="68" spans="2:22" ht="15.75" x14ac:dyDescent="0.25">
      <c r="B68" s="45">
        <v>38</v>
      </c>
      <c r="C68" s="44" t="s">
        <v>191</v>
      </c>
      <c r="D68" s="44" t="s">
        <v>11</v>
      </c>
      <c r="E68" s="44" t="s">
        <v>10</v>
      </c>
      <c r="F68" s="42">
        <v>3937</v>
      </c>
      <c r="G68" s="42">
        <v>3966.79</v>
      </c>
      <c r="H68" s="205">
        <v>162000279</v>
      </c>
      <c r="I68" s="205" t="s">
        <v>190</v>
      </c>
      <c r="J68" s="198">
        <v>4218</v>
      </c>
      <c r="K68" s="52">
        <v>2817.6527643064983</v>
      </c>
      <c r="L68" s="169"/>
      <c r="M68" s="169"/>
      <c r="N68" s="169"/>
    </row>
    <row r="69" spans="2:22" ht="15.75" x14ac:dyDescent="0.25">
      <c r="B69" s="45">
        <v>39</v>
      </c>
      <c r="C69" s="44" t="s">
        <v>21</v>
      </c>
      <c r="D69" s="44" t="s">
        <v>145</v>
      </c>
      <c r="E69" s="44" t="s">
        <v>19</v>
      </c>
      <c r="F69" s="42">
        <v>1972.98</v>
      </c>
      <c r="G69" s="42">
        <v>1987.0898305084745</v>
      </c>
      <c r="H69" s="205">
        <v>142000297</v>
      </c>
      <c r="I69" s="205" t="s">
        <v>190</v>
      </c>
      <c r="J69" s="198">
        <v>3613</v>
      </c>
      <c r="K69" s="52">
        <v>1975.3073822655917</v>
      </c>
      <c r="L69" s="169"/>
      <c r="M69" s="169"/>
      <c r="N69" s="169"/>
    </row>
    <row r="70" spans="2:22" ht="15.75" x14ac:dyDescent="0.25">
      <c r="B70" s="45"/>
      <c r="C70" s="44" t="s">
        <v>18</v>
      </c>
      <c r="D70" s="44" t="s">
        <v>11</v>
      </c>
      <c r="E70" s="44" t="s">
        <v>10</v>
      </c>
      <c r="F70" s="42">
        <v>2041.02</v>
      </c>
      <c r="G70" s="42">
        <v>2055.65</v>
      </c>
      <c r="H70" s="205">
        <v>142000297</v>
      </c>
      <c r="I70" s="205" t="s">
        <v>190</v>
      </c>
      <c r="J70" s="198">
        <v>3347</v>
      </c>
      <c r="K70" s="52">
        <v>2255.3795404002963</v>
      </c>
      <c r="L70" s="169"/>
      <c r="M70" s="169"/>
      <c r="N70" s="169"/>
    </row>
    <row r="71" spans="2:22" ht="15.75" x14ac:dyDescent="0.25">
      <c r="B71" s="55">
        <v>40</v>
      </c>
      <c r="C71" s="44" t="s">
        <v>21</v>
      </c>
      <c r="D71" s="44" t="s">
        <v>145</v>
      </c>
      <c r="E71" s="44" t="s">
        <v>19</v>
      </c>
      <c r="F71" s="42">
        <v>1909.79</v>
      </c>
      <c r="G71" s="42">
        <v>1919.78</v>
      </c>
      <c r="H71" s="205">
        <v>142000198</v>
      </c>
      <c r="I71" s="205" t="s">
        <v>189</v>
      </c>
      <c r="J71" s="198">
        <v>2914</v>
      </c>
      <c r="K71" s="208">
        <v>2845.1383997445623</v>
      </c>
      <c r="L71" s="169"/>
      <c r="M71" s="169"/>
      <c r="N71" s="169"/>
    </row>
    <row r="72" spans="2:22" ht="15.75" x14ac:dyDescent="0.25">
      <c r="B72" s="45"/>
      <c r="C72" s="44" t="s">
        <v>18</v>
      </c>
      <c r="D72" s="44" t="s">
        <v>11</v>
      </c>
      <c r="E72" s="44" t="s">
        <v>10</v>
      </c>
      <c r="F72" s="42">
        <v>2046.21</v>
      </c>
      <c r="G72" s="42">
        <v>2056.9137931034484</v>
      </c>
      <c r="H72" s="205">
        <v>142000198</v>
      </c>
      <c r="I72" s="205" t="s">
        <v>189</v>
      </c>
      <c r="J72" s="198">
        <v>4535</v>
      </c>
      <c r="K72" s="208">
        <v>2973.288471784394</v>
      </c>
      <c r="L72" s="169"/>
      <c r="M72" s="169"/>
      <c r="N72" s="169"/>
    </row>
    <row r="73" spans="2:22" ht="15.75" x14ac:dyDescent="0.25">
      <c r="B73" s="45">
        <v>41</v>
      </c>
      <c r="C73" s="44" t="s">
        <v>21</v>
      </c>
      <c r="D73" s="44" t="s">
        <v>145</v>
      </c>
      <c r="E73" s="44" t="s">
        <v>19</v>
      </c>
      <c r="F73" s="42">
        <v>3916</v>
      </c>
      <c r="G73" s="42">
        <v>3946.29</v>
      </c>
      <c r="H73" s="205">
        <v>162002335</v>
      </c>
      <c r="I73" s="205" t="s">
        <v>189</v>
      </c>
      <c r="J73" s="198">
        <v>3238</v>
      </c>
      <c r="K73" s="52">
        <v>2475.6931659693169</v>
      </c>
      <c r="L73" s="169"/>
      <c r="M73" s="169"/>
      <c r="N73" s="169"/>
    </row>
    <row r="74" spans="2:22" ht="15.75" x14ac:dyDescent="0.25">
      <c r="B74" s="45">
        <v>42</v>
      </c>
      <c r="C74" s="44" t="s">
        <v>21</v>
      </c>
      <c r="D74" s="44" t="s">
        <v>145</v>
      </c>
      <c r="E74" s="44" t="s">
        <v>19</v>
      </c>
      <c r="F74" s="42">
        <v>3863.9</v>
      </c>
      <c r="G74" s="42">
        <v>3892.04</v>
      </c>
      <c r="H74" s="205">
        <v>142000200</v>
      </c>
      <c r="I74" s="205" t="s">
        <v>188</v>
      </c>
      <c r="J74" s="198">
        <v>3603</v>
      </c>
      <c r="K74" s="52">
        <v>3079.2587412587413</v>
      </c>
      <c r="L74" s="169"/>
      <c r="M74" s="169"/>
      <c r="N74" s="169"/>
    </row>
    <row r="75" spans="2:22" ht="15.75" x14ac:dyDescent="0.25">
      <c r="B75" s="45">
        <v>43</v>
      </c>
      <c r="C75" s="44" t="s">
        <v>21</v>
      </c>
      <c r="D75" s="44" t="s">
        <v>145</v>
      </c>
      <c r="E75" s="44" t="s">
        <v>19</v>
      </c>
      <c r="F75" s="42">
        <v>1985.27</v>
      </c>
      <c r="G75" s="42">
        <v>1987.55</v>
      </c>
      <c r="H75" s="205">
        <v>162002341</v>
      </c>
      <c r="I75" s="205" t="s">
        <v>188</v>
      </c>
      <c r="J75" s="198">
        <v>3681</v>
      </c>
      <c r="K75" s="52">
        <v>2081.7888067581835</v>
      </c>
      <c r="L75" s="169"/>
      <c r="M75" s="169"/>
      <c r="N75" s="169"/>
    </row>
    <row r="76" spans="2:22" ht="19.5" customHeight="1" x14ac:dyDescent="0.25">
      <c r="B76" s="45"/>
      <c r="C76" s="44" t="s">
        <v>18</v>
      </c>
      <c r="D76" s="44" t="s">
        <v>11</v>
      </c>
      <c r="E76" s="44" t="s">
        <v>10</v>
      </c>
      <c r="F76" s="42">
        <v>2053.73</v>
      </c>
      <c r="G76" s="42">
        <v>2056.04</v>
      </c>
      <c r="H76" s="205">
        <v>162002341</v>
      </c>
      <c r="I76" s="205" t="s">
        <v>188</v>
      </c>
      <c r="J76" s="198">
        <v>4768</v>
      </c>
      <c r="K76" s="52">
        <v>2411.856050955414</v>
      </c>
      <c r="L76" s="169"/>
      <c r="M76" s="169"/>
      <c r="N76" s="169"/>
    </row>
    <row r="77" spans="2:22" ht="24" customHeight="1" x14ac:dyDescent="0.25">
      <c r="B77" s="45">
        <v>44</v>
      </c>
      <c r="C77" s="49" t="s">
        <v>187</v>
      </c>
      <c r="D77" s="44" t="s">
        <v>11</v>
      </c>
      <c r="E77" s="44" t="s">
        <v>10</v>
      </c>
      <c r="F77" s="42">
        <v>64.8</v>
      </c>
      <c r="G77" s="42">
        <v>69.8</v>
      </c>
      <c r="H77" s="205">
        <v>151000443</v>
      </c>
      <c r="I77" s="205" t="s">
        <v>152</v>
      </c>
      <c r="J77" s="198">
        <v>3822</v>
      </c>
      <c r="K77" s="52">
        <v>3592.341466119552</v>
      </c>
      <c r="L77" s="169"/>
      <c r="M77" s="169"/>
      <c r="N77" s="169"/>
    </row>
    <row r="78" spans="2:22" s="32" customFormat="1" ht="32.25" customHeight="1" x14ac:dyDescent="0.25">
      <c r="B78" s="157"/>
      <c r="C78" s="156" t="s">
        <v>77</v>
      </c>
      <c r="D78" s="153"/>
      <c r="E78" s="155"/>
      <c r="F78" s="154">
        <f>SUM(F10:F77)</f>
        <v>163177.25241379309</v>
      </c>
      <c r="G78" s="154">
        <f>SUM(G10:G77)</f>
        <v>164257.56569257748</v>
      </c>
      <c r="H78" s="153"/>
      <c r="I78" s="153"/>
      <c r="J78" s="152">
        <f>SUMPRODUCT(G10:G77,J10:J77)/G78</f>
        <v>3971.9954055093949</v>
      </c>
      <c r="K78" s="152">
        <f>SUMPRODUCT($F10:$F77,K10:K77)/$F78</f>
        <v>3010.4311652724277</v>
      </c>
      <c r="L78" s="152" t="e">
        <f>SUMPRODUCT(#REF!,#REF!)/$F78</f>
        <v>#REF!</v>
      </c>
      <c r="M78" s="152" t="e">
        <f>SUMPRODUCT(#REF!,#REF!)/$F78</f>
        <v>#REF!</v>
      </c>
      <c r="N78" s="177">
        <f>J78-K78</f>
        <v>961.56424023696718</v>
      </c>
      <c r="O78"/>
      <c r="P78"/>
      <c r="Q78"/>
      <c r="R78"/>
      <c r="S78"/>
      <c r="T78"/>
      <c r="V78"/>
    </row>
    <row r="79" spans="2:22" s="8" customFormat="1" ht="51.75" customHeight="1" x14ac:dyDescent="0.25">
      <c r="B79" s="147"/>
      <c r="C79" s="151" t="s">
        <v>7</v>
      </c>
      <c r="D79" s="151"/>
      <c r="E79" s="151"/>
      <c r="F79" s="187">
        <v>117454.55</v>
      </c>
      <c r="G79" s="190" t="s">
        <v>6</v>
      </c>
      <c r="H79" s="189"/>
      <c r="I79" s="188"/>
      <c r="J79" s="183">
        <v>3993</v>
      </c>
      <c r="K79" s="182">
        <v>3187</v>
      </c>
      <c r="L79" s="181">
        <v>3216</v>
      </c>
      <c r="M79" s="180">
        <v>3567</v>
      </c>
      <c r="N79" s="179">
        <f>J79-K79</f>
        <v>806</v>
      </c>
      <c r="O79"/>
      <c r="P79"/>
      <c r="Q79"/>
      <c r="R79"/>
      <c r="S79"/>
      <c r="T79"/>
      <c r="V79"/>
    </row>
    <row r="80" spans="2:22" s="8" customFormat="1" ht="51.75" customHeight="1" x14ac:dyDescent="0.25">
      <c r="B80" s="147"/>
      <c r="C80" s="151" t="s">
        <v>143</v>
      </c>
      <c r="D80" s="151"/>
      <c r="E80" s="151"/>
      <c r="F80" s="187">
        <v>8823.4500000000007</v>
      </c>
      <c r="G80" s="186"/>
      <c r="H80" s="185"/>
      <c r="I80" s="184"/>
      <c r="J80" s="183">
        <v>4676</v>
      </c>
      <c r="K80" s="182">
        <v>4676</v>
      </c>
      <c r="L80" s="181">
        <v>4676</v>
      </c>
      <c r="M80" s="180">
        <v>4676</v>
      </c>
      <c r="N80" s="179"/>
      <c r="O80"/>
      <c r="P80"/>
      <c r="Q80"/>
      <c r="R80"/>
      <c r="S80"/>
      <c r="T80"/>
      <c r="V80"/>
    </row>
    <row r="81" spans="2:22" s="8" customFormat="1" ht="62.25" customHeight="1" x14ac:dyDescent="0.25">
      <c r="B81" s="147"/>
      <c r="C81" s="146" t="s">
        <v>5</v>
      </c>
      <c r="D81" s="146"/>
      <c r="E81" s="146"/>
      <c r="F81" s="105">
        <f>SUM(F78:F80)</f>
        <v>289455.25241379312</v>
      </c>
      <c r="G81" s="146"/>
      <c r="H81" s="146"/>
      <c r="I81" s="145"/>
      <c r="J81" s="144">
        <f>SUMPRODUCT($G78*J78+$F79*J79+$F80*J80)/$F81</f>
        <v>4016.8031393638348</v>
      </c>
      <c r="K81" s="144">
        <f>SUMPRODUCT($F78*K78+$F79*K79+$F80*K80)/$F81</f>
        <v>3132.850351195757</v>
      </c>
      <c r="L81" s="178" t="e">
        <f>SUMPRODUCT(F78*L78+F79*L79)/F81</f>
        <v>#REF!</v>
      </c>
      <c r="M81" s="144" t="e">
        <f>SUMPRODUCT(F78*M78+F79*M79)/F81</f>
        <v>#REF!</v>
      </c>
      <c r="N81" s="177">
        <f>J81-K81</f>
        <v>883.95278816807786</v>
      </c>
      <c r="O81"/>
      <c r="P81"/>
      <c r="Q81"/>
      <c r="R81"/>
      <c r="S81"/>
      <c r="T81"/>
      <c r="V81"/>
    </row>
    <row r="82" spans="2:22" ht="15.75" x14ac:dyDescent="0.25">
      <c r="B82" s="97"/>
      <c r="C82" s="6"/>
      <c r="D82" s="5"/>
      <c r="E82" s="5"/>
      <c r="F82" s="4"/>
      <c r="G82" s="4"/>
      <c r="H82" s="4"/>
      <c r="I82" s="4"/>
    </row>
    <row r="83" spans="2:22" ht="15.75" x14ac:dyDescent="0.25">
      <c r="B83" s="97"/>
      <c r="C83" s="6"/>
      <c r="D83" s="5"/>
      <c r="E83" s="5"/>
      <c r="F83" s="4"/>
      <c r="G83" s="4"/>
      <c r="H83" s="4"/>
      <c r="I83" s="4"/>
    </row>
    <row r="84" spans="2:22" ht="15.75" x14ac:dyDescent="0.25">
      <c r="B84" s="97"/>
      <c r="C84" s="6"/>
      <c r="D84" s="5"/>
      <c r="E84" s="5"/>
      <c r="F84" s="4"/>
      <c r="G84" s="4"/>
      <c r="H84" s="4"/>
      <c r="I84" s="4"/>
    </row>
    <row r="85" spans="2:22" ht="15.75" x14ac:dyDescent="0.25">
      <c r="B85" s="97"/>
      <c r="C85" s="6"/>
      <c r="D85" s="5"/>
      <c r="E85" s="5"/>
      <c r="F85" s="4"/>
      <c r="G85" s="4"/>
      <c r="H85" s="4"/>
      <c r="I85" s="4"/>
    </row>
    <row r="86" spans="2:22" x14ac:dyDescent="0.25">
      <c r="B86" s="17" t="s">
        <v>4</v>
      </c>
      <c r="C86" s="17"/>
      <c r="D86" s="17"/>
      <c r="E86" s="17"/>
      <c r="F86" s="17"/>
      <c r="G86" s="17"/>
      <c r="H86" s="2"/>
      <c r="I86" s="2"/>
      <c r="J86" s="2"/>
      <c r="K86" s="16"/>
      <c r="L86" s="176"/>
    </row>
    <row r="87" spans="2:22" x14ac:dyDescent="0.25">
      <c r="B87" s="17" t="s">
        <v>186</v>
      </c>
      <c r="C87" s="17"/>
      <c r="D87" s="17"/>
      <c r="E87" s="17"/>
      <c r="F87" s="17"/>
      <c r="G87" s="17"/>
      <c r="H87" s="17"/>
      <c r="I87" s="17"/>
      <c r="J87" s="17"/>
      <c r="K87" s="17"/>
    </row>
    <row r="88" spans="2:22" x14ac:dyDescent="0.25">
      <c r="B88" s="17" t="s">
        <v>75</v>
      </c>
      <c r="C88" s="17"/>
      <c r="D88" s="17"/>
      <c r="E88" s="17"/>
      <c r="F88" s="17"/>
      <c r="G88" s="17"/>
      <c r="H88" s="17"/>
      <c r="I88" s="8"/>
      <c r="J88" s="8"/>
      <c r="K88" s="16"/>
    </row>
    <row r="89" spans="2:22" ht="15.75" x14ac:dyDescent="0.25">
      <c r="B89" s="98" t="s">
        <v>185</v>
      </c>
      <c r="C89" s="98"/>
      <c r="D89" s="98"/>
      <c r="E89" s="98"/>
      <c r="F89" s="98"/>
      <c r="G89" s="98"/>
      <c r="H89" s="98"/>
      <c r="I89" s="4"/>
    </row>
    <row r="90" spans="2:22" x14ac:dyDescent="0.25">
      <c r="B90" s="17" t="s">
        <v>184</v>
      </c>
      <c r="C90" s="17"/>
      <c r="D90" s="17"/>
      <c r="E90" s="17"/>
      <c r="F90" s="17"/>
      <c r="G90" s="17"/>
      <c r="H90" s="17"/>
      <c r="I90" s="17"/>
      <c r="J90" s="17"/>
      <c r="K90" s="17"/>
      <c r="L90" s="17"/>
      <c r="M90" s="17"/>
      <c r="N90" s="17"/>
    </row>
    <row r="97" spans="2:13" x14ac:dyDescent="0.25">
      <c r="B97" s="17"/>
      <c r="C97" s="17"/>
      <c r="D97" s="17"/>
      <c r="E97" s="17"/>
      <c r="F97" s="17"/>
      <c r="G97" s="17"/>
      <c r="H97" s="17"/>
      <c r="I97" s="17"/>
      <c r="J97" s="17"/>
      <c r="K97" s="17"/>
    </row>
    <row r="98" spans="2:13" x14ac:dyDescent="0.25">
      <c r="B98" s="17"/>
      <c r="C98" s="17"/>
      <c r="D98" s="17"/>
      <c r="E98" s="17"/>
      <c r="F98" s="17"/>
      <c r="G98" s="17"/>
      <c r="H98" s="17"/>
      <c r="I98" s="8"/>
      <c r="J98" s="8"/>
      <c r="K98" s="16"/>
    </row>
    <row r="99" spans="2:13" x14ac:dyDescent="0.25">
      <c r="B99" s="17"/>
      <c r="C99" s="17"/>
      <c r="D99" s="17"/>
      <c r="E99" s="17"/>
      <c r="F99" s="17"/>
      <c r="G99" s="17"/>
      <c r="H99" s="17"/>
      <c r="I99" s="17"/>
      <c r="J99" s="17"/>
      <c r="K99" s="17"/>
      <c r="L99" s="17"/>
      <c r="M99" s="17"/>
    </row>
  </sheetData>
  <mergeCells count="8">
    <mergeCell ref="B98:H98"/>
    <mergeCell ref="B99:M99"/>
    <mergeCell ref="G79:I79"/>
    <mergeCell ref="B86:G86"/>
    <mergeCell ref="B87:K87"/>
    <mergeCell ref="B88:H88"/>
    <mergeCell ref="B90:N90"/>
    <mergeCell ref="B97:K97"/>
  </mergeCells>
  <conditionalFormatting sqref="C78:C79">
    <cfRule type="expression" dxfId="1309" priority="58" stopIfTrue="1">
      <formula>IF(O78&lt;#REF!,TRUE,FALSE)</formula>
    </cfRule>
    <cfRule type="expression" dxfId="1308" priority="59" stopIfTrue="1">
      <formula>IF(O78&lt;#REF!,TRUE,FALSE)</formula>
    </cfRule>
    <cfRule type="expression" dxfId="1307" priority="60" stopIfTrue="1">
      <formula>IF(O78&gt;#REF!,TRUE,FALSE)</formula>
    </cfRule>
    <cfRule type="expression" dxfId="1306" priority="61" stopIfTrue="1">
      <formula>IF(N78&lt;#REF!,TRUE,FALSE)</formula>
    </cfRule>
    <cfRule type="expression" dxfId="1305" priority="62" stopIfTrue="1">
      <formula>IF(N78&lt;#REF!,TRUE,FALSE)</formula>
    </cfRule>
    <cfRule type="expression" dxfId="1304" priority="63" stopIfTrue="1">
      <formula>IF(N78&gt;#REF!,TRUE,FALSE)</formula>
    </cfRule>
    <cfRule type="expression" dxfId="1303" priority="64" stopIfTrue="1">
      <formula>IF(R78&lt;#REF!,TRUE,FALSE)</formula>
    </cfRule>
    <cfRule type="expression" dxfId="1302" priority="65" stopIfTrue="1">
      <formula>IF(R78&lt;#REF!,TRUE,FALSE)</formula>
    </cfRule>
    <cfRule type="expression" dxfId="1301" priority="66" stopIfTrue="1">
      <formula>IF(R78&gt;#REF!,TRUE,FALSE)</formula>
    </cfRule>
    <cfRule type="expression" dxfId="1300" priority="67" stopIfTrue="1">
      <formula>IF(O78&lt;#REF!,TRUE,FALSE)</formula>
    </cfRule>
    <cfRule type="expression" dxfId="1299" priority="68" stopIfTrue="1">
      <formula>IF(O78&lt;#REF!,TRUE,FALSE)</formula>
    </cfRule>
    <cfRule type="expression" dxfId="1298" priority="69" stopIfTrue="1">
      <formula>IF(O78&gt;#REF!,TRUE,FALSE)</formula>
    </cfRule>
    <cfRule type="expression" dxfId="1297" priority="70" stopIfTrue="1">
      <formula>IF(Q78&lt;#REF!,TRUE,FALSE)</formula>
    </cfRule>
    <cfRule type="expression" dxfId="1296" priority="71" stopIfTrue="1">
      <formula>IF(Q78&lt;#REF!,TRUE,FALSE)</formula>
    </cfRule>
    <cfRule type="expression" dxfId="1295" priority="72" stopIfTrue="1">
      <formula>IF(Q78&gt;#REF!,TRUE,FALSE)</formula>
    </cfRule>
    <cfRule type="expression" dxfId="1294" priority="73" stopIfTrue="1">
      <formula>IF(R78&lt;#REF!,TRUE,FALSE)</formula>
    </cfRule>
    <cfRule type="expression" dxfId="1293" priority="74" stopIfTrue="1">
      <formula>IF(R78&lt;#REF!,TRUE,FALSE)</formula>
    </cfRule>
    <cfRule type="expression" dxfId="1292" priority="75" stopIfTrue="1">
      <formula>IF(R78&gt;#REF!,TRUE,FALSE)</formula>
    </cfRule>
    <cfRule type="expression" dxfId="1291" priority="76" stopIfTrue="1">
      <formula>IF(O78&lt;#REF!,TRUE,FALSE)</formula>
    </cfRule>
    <cfRule type="expression" dxfId="1290" priority="77" stopIfTrue="1">
      <formula>IF(O78&lt;#REF!,TRUE,FALSE)</formula>
    </cfRule>
    <cfRule type="expression" dxfId="1289" priority="78" stopIfTrue="1">
      <formula>IF(O78&gt;#REF!,TRUE,FALSE)</formula>
    </cfRule>
    <cfRule type="expression" dxfId="1288" priority="79" stopIfTrue="1">
      <formula>IF(Q78&lt;#REF!,TRUE,FALSE)</formula>
    </cfRule>
    <cfRule type="expression" dxfId="1287" priority="80" stopIfTrue="1">
      <formula>IF(Q78&lt;#REF!,TRUE,FALSE)</formula>
    </cfRule>
    <cfRule type="expression" dxfId="1286" priority="81" stopIfTrue="1">
      <formula>IF(Q78&gt;#REF!,TRUE,FALSE)</formula>
    </cfRule>
    <cfRule type="expression" dxfId="1285" priority="82" stopIfTrue="1">
      <formula>IF(R78&lt;#REF!,TRUE,FALSE)</formula>
    </cfRule>
    <cfRule type="expression" dxfId="1284" priority="83" stopIfTrue="1">
      <formula>IF(R78&lt;#REF!,TRUE,FALSE)</formula>
    </cfRule>
    <cfRule type="expression" dxfId="1283" priority="84" stopIfTrue="1">
      <formula>IF(R78&gt;#REF!,TRUE,FALSE)</formula>
    </cfRule>
    <cfRule type="expression" dxfId="1282" priority="85" stopIfTrue="1">
      <formula>IF(O78&lt;#REF!,TRUE,FALSE)</formula>
    </cfRule>
    <cfRule type="expression" dxfId="1281" priority="86" stopIfTrue="1">
      <formula>IF(O78&lt;#REF!,TRUE,FALSE)</formula>
    </cfRule>
    <cfRule type="expression" dxfId="1280" priority="87" stopIfTrue="1">
      <formula>IF(O78&gt;#REF!,TRUE,FALSE)</formula>
    </cfRule>
    <cfRule type="expression" dxfId="1279" priority="88" stopIfTrue="1">
      <formula>IF(Q78&lt;#REF!,TRUE,FALSE)</formula>
    </cfRule>
    <cfRule type="expression" dxfId="1278" priority="89" stopIfTrue="1">
      <formula>IF(Q78&lt;#REF!,TRUE,FALSE)</formula>
    </cfRule>
    <cfRule type="expression" dxfId="1277" priority="90" stopIfTrue="1">
      <formula>IF(Q78&gt;#REF!,TRUE,FALSE)</formula>
    </cfRule>
    <cfRule type="expression" dxfId="1276" priority="91" stopIfTrue="1">
      <formula>IF(#REF!&lt;#REF!,TRUE,FALSE)</formula>
    </cfRule>
    <cfRule type="expression" dxfId="1275" priority="92" stopIfTrue="1">
      <formula>IF(#REF!&lt;#REF!,TRUE,FALSE)</formula>
    </cfRule>
    <cfRule type="expression" dxfId="1274" priority="93" stopIfTrue="1">
      <formula>IF(#REF!&gt;#REF!,TRUE,FALSE)</formula>
    </cfRule>
    <cfRule type="expression" dxfId="1273" priority="94" stopIfTrue="1">
      <formula>IF(N78&lt;#REF!,TRUE,FALSE)</formula>
    </cfRule>
    <cfRule type="expression" dxfId="1272" priority="95" stopIfTrue="1">
      <formula>IF(N78&lt;#REF!,TRUE,FALSE)</formula>
    </cfRule>
    <cfRule type="expression" dxfId="1271" priority="96" stopIfTrue="1">
      <formula>IF(N78&gt;#REF!,TRUE,FALSE)</formula>
    </cfRule>
    <cfRule type="expression" dxfId="1270" priority="97" stopIfTrue="1">
      <formula>IF(#REF!&lt;#REF!,TRUE,FALSE)</formula>
    </cfRule>
    <cfRule type="expression" dxfId="1269" priority="98" stopIfTrue="1">
      <formula>IF(#REF!&lt;#REF!,TRUE,FALSE)</formula>
    </cfRule>
    <cfRule type="expression" dxfId="1268" priority="99" stopIfTrue="1">
      <formula>IF(#REF!&gt;#REF!,TRUE,FALSE)</formula>
    </cfRule>
    <cfRule type="expression" dxfId="1267" priority="100" stopIfTrue="1">
      <formula>IF(Q78&lt;#REF!,TRUE,FALSE)</formula>
    </cfRule>
    <cfRule type="expression" dxfId="1266" priority="101" stopIfTrue="1">
      <formula>IF(Q78&lt;#REF!,TRUE,FALSE)</formula>
    </cfRule>
    <cfRule type="expression" dxfId="1265" priority="102" stopIfTrue="1">
      <formula>IF(Q78&gt;#REF!,TRUE,FALSE)</formula>
    </cfRule>
    <cfRule type="expression" dxfId="1264" priority="103" stopIfTrue="1">
      <formula>IF(R78&lt;#REF!,TRUE,FALSE)</formula>
    </cfRule>
    <cfRule type="expression" dxfId="1263" priority="104" stopIfTrue="1">
      <formula>IF(R78&lt;#REF!,TRUE,FALSE)</formula>
    </cfRule>
    <cfRule type="expression" dxfId="1262" priority="105" stopIfTrue="1">
      <formula>IF(R78&gt;#REF!,TRUE,FALSE)</formula>
    </cfRule>
    <cfRule type="expression" dxfId="1261" priority="106" stopIfTrue="1">
      <formula>IF(O78&lt;#REF!,TRUE,FALSE)</formula>
    </cfRule>
    <cfRule type="expression" dxfId="1260" priority="107" stopIfTrue="1">
      <formula>IF(O78&lt;#REF!,TRUE,FALSE)</formula>
    </cfRule>
    <cfRule type="expression" dxfId="1259" priority="108" stopIfTrue="1">
      <formula>IF(O78&gt;#REF!,TRUE,FALSE)</formula>
    </cfRule>
    <cfRule type="expression" dxfId="1258" priority="109" stopIfTrue="1">
      <formula>IF(Q78&lt;#REF!,TRUE,FALSE)</formula>
    </cfRule>
    <cfRule type="expression" dxfId="1257" priority="110" stopIfTrue="1">
      <formula>IF(Q78&lt;#REF!,TRUE,FALSE)</formula>
    </cfRule>
    <cfRule type="expression" dxfId="1256" priority="111" stopIfTrue="1">
      <formula>IF(Q78&gt;#REF!,TRUE,FALSE)</formula>
    </cfRule>
    <cfRule type="expression" dxfId="1255" priority="112" stopIfTrue="1">
      <formula>IF(#REF!&lt;#REF!,TRUE,FALSE)</formula>
    </cfRule>
    <cfRule type="expression" dxfId="1254" priority="113" stopIfTrue="1">
      <formula>IF(#REF!&lt;#REF!,TRUE,FALSE)</formula>
    </cfRule>
    <cfRule type="expression" dxfId="1253" priority="114" stopIfTrue="1">
      <formula>IF(#REF!&gt;#REF!,TRUE,FALSE)</formula>
    </cfRule>
  </conditionalFormatting>
  <conditionalFormatting sqref="C79">
    <cfRule type="expression" dxfId="1252" priority="1" stopIfTrue="1">
      <formula>IF(O79&lt;#REF!,TRUE,FALSE)</formula>
    </cfRule>
    <cfRule type="expression" dxfId="1251" priority="2" stopIfTrue="1">
      <formula>IF(O79&lt;#REF!,TRUE,FALSE)</formula>
    </cfRule>
    <cfRule type="expression" dxfId="1250" priority="3" stopIfTrue="1">
      <formula>IF(O79&gt;#REF!,TRUE,FALSE)</formula>
    </cfRule>
    <cfRule type="expression" dxfId="1249" priority="4" stopIfTrue="1">
      <formula>IF(N79&lt;#REF!,TRUE,FALSE)</formula>
    </cfRule>
    <cfRule type="expression" dxfId="1248" priority="5" stopIfTrue="1">
      <formula>IF(N79&lt;#REF!,TRUE,FALSE)</formula>
    </cfRule>
    <cfRule type="expression" dxfId="1247" priority="6" stopIfTrue="1">
      <formula>IF(N79&gt;#REF!,TRUE,FALSE)</formula>
    </cfRule>
    <cfRule type="expression" dxfId="1246" priority="7" stopIfTrue="1">
      <formula>IF(R79&lt;#REF!,TRUE,FALSE)</formula>
    </cfRule>
    <cfRule type="expression" dxfId="1245" priority="8" stopIfTrue="1">
      <formula>IF(R79&lt;#REF!,TRUE,FALSE)</formula>
    </cfRule>
    <cfRule type="expression" dxfId="1244" priority="9" stopIfTrue="1">
      <formula>IF(R79&gt;#REF!,TRUE,FALSE)</formula>
    </cfRule>
    <cfRule type="expression" dxfId="1243" priority="10" stopIfTrue="1">
      <formula>IF(O79&lt;#REF!,TRUE,FALSE)</formula>
    </cfRule>
    <cfRule type="expression" dxfId="1242" priority="11" stopIfTrue="1">
      <formula>IF(O79&lt;#REF!,TRUE,FALSE)</formula>
    </cfRule>
    <cfRule type="expression" dxfId="1241" priority="12" stopIfTrue="1">
      <formula>IF(O79&gt;#REF!,TRUE,FALSE)</formula>
    </cfRule>
    <cfRule type="expression" dxfId="1240" priority="13" stopIfTrue="1">
      <formula>IF(Q79&lt;#REF!,TRUE,FALSE)</formula>
    </cfRule>
    <cfRule type="expression" dxfId="1239" priority="14" stopIfTrue="1">
      <formula>IF(Q79&lt;#REF!,TRUE,FALSE)</formula>
    </cfRule>
    <cfRule type="expression" dxfId="1238" priority="15" stopIfTrue="1">
      <formula>IF(Q79&gt;#REF!,TRUE,FALSE)</formula>
    </cfRule>
    <cfRule type="expression" dxfId="1237" priority="16" stopIfTrue="1">
      <formula>IF(R79&lt;#REF!,TRUE,FALSE)</formula>
    </cfRule>
    <cfRule type="expression" dxfId="1236" priority="17" stopIfTrue="1">
      <formula>IF(R79&lt;#REF!,TRUE,FALSE)</formula>
    </cfRule>
    <cfRule type="expression" dxfId="1235" priority="18" stopIfTrue="1">
      <formula>IF(R79&gt;#REF!,TRUE,FALSE)</formula>
    </cfRule>
    <cfRule type="expression" dxfId="1234" priority="19" stopIfTrue="1">
      <formula>IF(O79&lt;#REF!,TRUE,FALSE)</formula>
    </cfRule>
    <cfRule type="expression" dxfId="1233" priority="20" stopIfTrue="1">
      <formula>IF(O79&lt;#REF!,TRUE,FALSE)</formula>
    </cfRule>
    <cfRule type="expression" dxfId="1232" priority="21" stopIfTrue="1">
      <formula>IF(O79&gt;#REF!,TRUE,FALSE)</formula>
    </cfRule>
    <cfRule type="expression" dxfId="1231" priority="22" stopIfTrue="1">
      <formula>IF(Q79&lt;#REF!,TRUE,FALSE)</formula>
    </cfRule>
    <cfRule type="expression" dxfId="1230" priority="23" stopIfTrue="1">
      <formula>IF(Q79&lt;#REF!,TRUE,FALSE)</formula>
    </cfRule>
    <cfRule type="expression" dxfId="1229" priority="24" stopIfTrue="1">
      <formula>IF(Q79&gt;#REF!,TRUE,FALSE)</formula>
    </cfRule>
    <cfRule type="expression" dxfId="1228" priority="25" stopIfTrue="1">
      <formula>IF(R79&lt;#REF!,TRUE,FALSE)</formula>
    </cfRule>
    <cfRule type="expression" dxfId="1227" priority="26" stopIfTrue="1">
      <formula>IF(R79&lt;#REF!,TRUE,FALSE)</formula>
    </cfRule>
    <cfRule type="expression" dxfId="1226" priority="27" stopIfTrue="1">
      <formula>IF(R79&gt;#REF!,TRUE,FALSE)</formula>
    </cfRule>
    <cfRule type="expression" dxfId="1225" priority="28" stopIfTrue="1">
      <formula>IF(O79&lt;#REF!,TRUE,FALSE)</formula>
    </cfRule>
    <cfRule type="expression" dxfId="1224" priority="29" stopIfTrue="1">
      <formula>IF(O79&lt;#REF!,TRUE,FALSE)</formula>
    </cfRule>
    <cfRule type="expression" dxfId="1223" priority="30" stopIfTrue="1">
      <formula>IF(O79&gt;#REF!,TRUE,FALSE)</formula>
    </cfRule>
    <cfRule type="expression" dxfId="1222" priority="31" stopIfTrue="1">
      <formula>IF(Q79&lt;#REF!,TRUE,FALSE)</formula>
    </cfRule>
    <cfRule type="expression" dxfId="1221" priority="32" stopIfTrue="1">
      <formula>IF(Q79&lt;#REF!,TRUE,FALSE)</formula>
    </cfRule>
    <cfRule type="expression" dxfId="1220" priority="33" stopIfTrue="1">
      <formula>IF(Q79&gt;#REF!,TRUE,FALSE)</formula>
    </cfRule>
    <cfRule type="expression" dxfId="1219" priority="34" stopIfTrue="1">
      <formula>IF(#REF!&lt;#REF!,TRUE,FALSE)</formula>
    </cfRule>
    <cfRule type="expression" dxfId="1218" priority="35" stopIfTrue="1">
      <formula>IF(#REF!&lt;#REF!,TRUE,FALSE)</formula>
    </cfRule>
    <cfRule type="expression" dxfId="1217" priority="36" stopIfTrue="1">
      <formula>IF(#REF!&gt;#REF!,TRUE,FALSE)</formula>
    </cfRule>
    <cfRule type="expression" dxfId="1216" priority="37" stopIfTrue="1">
      <formula>IF(N79&lt;#REF!,TRUE,FALSE)</formula>
    </cfRule>
    <cfRule type="expression" dxfId="1215" priority="38" stopIfTrue="1">
      <formula>IF(N79&lt;#REF!,TRUE,FALSE)</formula>
    </cfRule>
    <cfRule type="expression" dxfId="1214" priority="39" stopIfTrue="1">
      <formula>IF(N79&gt;#REF!,TRUE,FALSE)</formula>
    </cfRule>
    <cfRule type="expression" dxfId="1213" priority="40" stopIfTrue="1">
      <formula>IF(#REF!&lt;#REF!,TRUE,FALSE)</formula>
    </cfRule>
    <cfRule type="expression" dxfId="1212" priority="41" stopIfTrue="1">
      <formula>IF(#REF!&lt;#REF!,TRUE,FALSE)</formula>
    </cfRule>
    <cfRule type="expression" dxfId="1211" priority="42" stopIfTrue="1">
      <formula>IF(#REF!&gt;#REF!,TRUE,FALSE)</formula>
    </cfRule>
    <cfRule type="expression" dxfId="1210" priority="43" stopIfTrue="1">
      <formula>IF(Q79&lt;#REF!,TRUE,FALSE)</formula>
    </cfRule>
    <cfRule type="expression" dxfId="1209" priority="44" stopIfTrue="1">
      <formula>IF(Q79&lt;#REF!,TRUE,FALSE)</formula>
    </cfRule>
    <cfRule type="expression" dxfId="1208" priority="45" stopIfTrue="1">
      <formula>IF(Q79&gt;#REF!,TRUE,FALSE)</formula>
    </cfRule>
    <cfRule type="expression" dxfId="1207" priority="46" stopIfTrue="1">
      <formula>IF(R79&lt;#REF!,TRUE,FALSE)</formula>
    </cfRule>
    <cfRule type="expression" dxfId="1206" priority="47" stopIfTrue="1">
      <formula>IF(R79&lt;#REF!,TRUE,FALSE)</formula>
    </cfRule>
    <cfRule type="expression" dxfId="1205" priority="48" stopIfTrue="1">
      <formula>IF(R79&gt;#REF!,TRUE,FALSE)</formula>
    </cfRule>
    <cfRule type="expression" dxfId="1204" priority="49" stopIfTrue="1">
      <formula>IF(O79&lt;#REF!,TRUE,FALSE)</formula>
    </cfRule>
    <cfRule type="expression" dxfId="1203" priority="50" stopIfTrue="1">
      <formula>IF(O79&lt;#REF!,TRUE,FALSE)</formula>
    </cfRule>
    <cfRule type="expression" dxfId="1202" priority="51" stopIfTrue="1">
      <formula>IF(O79&gt;#REF!,TRUE,FALSE)</formula>
    </cfRule>
    <cfRule type="expression" dxfId="1201" priority="52" stopIfTrue="1">
      <formula>IF(Q79&lt;#REF!,TRUE,FALSE)</formula>
    </cfRule>
    <cfRule type="expression" dxfId="1200" priority="53" stopIfTrue="1">
      <formula>IF(Q79&lt;#REF!,TRUE,FALSE)</formula>
    </cfRule>
    <cfRule type="expression" dxfId="1199" priority="54" stopIfTrue="1">
      <formula>IF(Q79&gt;#REF!,TRUE,FALSE)</formula>
    </cfRule>
    <cfRule type="expression" dxfId="1198" priority="55" stopIfTrue="1">
      <formula>IF(#REF!&lt;#REF!,TRUE,FALSE)</formula>
    </cfRule>
    <cfRule type="expression" dxfId="1197" priority="56" stopIfTrue="1">
      <formula>IF(#REF!&lt;#REF!,TRUE,FALSE)</formula>
    </cfRule>
    <cfRule type="expression" dxfId="1196" priority="57" stopIfTrue="1">
      <formula>IF(#REF!&gt;#REF!,TRUE,FALSE)</formula>
    </cfRule>
  </conditionalFormatting>
  <pageMargins left="0.7" right="0.7" top="0.75" bottom="0.75" header="0.3" footer="0.3"/>
  <pageSetup paperSize="9" orientation="portrait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042C4E-E12C-4DD4-AFD4-1152DB2F3317}">
  <dimension ref="B3:V103"/>
  <sheetViews>
    <sheetView showGridLines="0" workbookViewId="0">
      <pane xSplit="3" ySplit="9" topLeftCell="D78" activePane="bottomRight" state="frozen"/>
      <selection activeCell="P14" sqref="P14"/>
      <selection pane="topRight" activeCell="P14" sqref="P14"/>
      <selection pane="bottomLeft" activeCell="P14" sqref="P14"/>
      <selection pane="bottomRight" activeCell="P14" sqref="P14"/>
    </sheetView>
  </sheetViews>
  <sheetFormatPr defaultColWidth="9.140625" defaultRowHeight="13.5" x14ac:dyDescent="0.15"/>
  <cols>
    <col min="1" max="1" width="10.140625" style="213" customWidth="1"/>
    <col min="2" max="2" width="8.5703125" style="213" customWidth="1"/>
    <col min="3" max="3" width="14.140625" style="213" customWidth="1"/>
    <col min="4" max="4" width="13.140625" style="213" customWidth="1"/>
    <col min="5" max="5" width="8.140625" style="213" customWidth="1"/>
    <col min="6" max="6" width="16.28515625" style="213" customWidth="1"/>
    <col min="7" max="7" width="14.140625" style="213" customWidth="1"/>
    <col min="8" max="8" width="13.85546875" style="213" customWidth="1"/>
    <col min="9" max="9" width="15.140625" style="213" customWidth="1"/>
    <col min="10" max="10" width="12" style="213" customWidth="1"/>
    <col min="11" max="11" width="10.42578125" style="213" customWidth="1"/>
    <col min="12" max="12" width="8.85546875" style="213" hidden="1" customWidth="1"/>
    <col min="13" max="13" width="9.5703125" style="213" hidden="1" customWidth="1"/>
    <col min="14" max="14" width="10" style="213" customWidth="1"/>
    <col min="15" max="15" width="9.5703125" style="213" customWidth="1"/>
    <col min="16" max="256" width="9.140625" style="213"/>
    <col min="257" max="257" width="10.140625" style="213" customWidth="1"/>
    <col min="258" max="258" width="8.5703125" style="213" customWidth="1"/>
    <col min="259" max="259" width="14.140625" style="213" customWidth="1"/>
    <col min="260" max="260" width="13.140625" style="213" customWidth="1"/>
    <col min="261" max="261" width="8.140625" style="213" customWidth="1"/>
    <col min="262" max="262" width="16.28515625" style="213" customWidth="1"/>
    <col min="263" max="263" width="12.7109375" style="213" customWidth="1"/>
    <col min="264" max="264" width="13.85546875" style="213" customWidth="1"/>
    <col min="265" max="265" width="15.140625" style="213" customWidth="1"/>
    <col min="266" max="266" width="9.28515625" style="213" customWidth="1"/>
    <col min="267" max="267" width="10.42578125" style="213" customWidth="1"/>
    <col min="268" max="268" width="8.85546875" style="213" customWidth="1"/>
    <col min="269" max="269" width="9.5703125" style="213" customWidth="1"/>
    <col min="270" max="270" width="10" style="213" customWidth="1"/>
    <col min="271" max="271" width="9.5703125" style="213" customWidth="1"/>
    <col min="272" max="512" width="9.140625" style="213"/>
    <col min="513" max="513" width="10.140625" style="213" customWidth="1"/>
    <col min="514" max="514" width="8.5703125" style="213" customWidth="1"/>
    <col min="515" max="515" width="14.140625" style="213" customWidth="1"/>
    <col min="516" max="516" width="13.140625" style="213" customWidth="1"/>
    <col min="517" max="517" width="8.140625" style="213" customWidth="1"/>
    <col min="518" max="518" width="16.28515625" style="213" customWidth="1"/>
    <col min="519" max="519" width="12.7109375" style="213" customWidth="1"/>
    <col min="520" max="520" width="13.85546875" style="213" customWidth="1"/>
    <col min="521" max="521" width="15.140625" style="213" customWidth="1"/>
    <col min="522" max="522" width="9.28515625" style="213" customWidth="1"/>
    <col min="523" max="523" width="10.42578125" style="213" customWidth="1"/>
    <col min="524" max="524" width="8.85546875" style="213" customWidth="1"/>
    <col min="525" max="525" width="9.5703125" style="213" customWidth="1"/>
    <col min="526" max="526" width="10" style="213" customWidth="1"/>
    <col min="527" max="527" width="9.5703125" style="213" customWidth="1"/>
    <col min="528" max="768" width="9.140625" style="213"/>
    <col min="769" max="769" width="10.140625" style="213" customWidth="1"/>
    <col min="770" max="770" width="8.5703125" style="213" customWidth="1"/>
    <col min="771" max="771" width="14.140625" style="213" customWidth="1"/>
    <col min="772" max="772" width="13.140625" style="213" customWidth="1"/>
    <col min="773" max="773" width="8.140625" style="213" customWidth="1"/>
    <col min="774" max="774" width="16.28515625" style="213" customWidth="1"/>
    <col min="775" max="775" width="12.7109375" style="213" customWidth="1"/>
    <col min="776" max="776" width="13.85546875" style="213" customWidth="1"/>
    <col min="777" max="777" width="15.140625" style="213" customWidth="1"/>
    <col min="778" max="778" width="9.28515625" style="213" customWidth="1"/>
    <col min="779" max="779" width="10.42578125" style="213" customWidth="1"/>
    <col min="780" max="780" width="8.85546875" style="213" customWidth="1"/>
    <col min="781" max="781" width="9.5703125" style="213" customWidth="1"/>
    <col min="782" max="782" width="10" style="213" customWidth="1"/>
    <col min="783" max="783" width="9.5703125" style="213" customWidth="1"/>
    <col min="784" max="1024" width="9.140625" style="213"/>
    <col min="1025" max="1025" width="10.140625" style="213" customWidth="1"/>
    <col min="1026" max="1026" width="8.5703125" style="213" customWidth="1"/>
    <col min="1027" max="1027" width="14.140625" style="213" customWidth="1"/>
    <col min="1028" max="1028" width="13.140625" style="213" customWidth="1"/>
    <col min="1029" max="1029" width="8.140625" style="213" customWidth="1"/>
    <col min="1030" max="1030" width="16.28515625" style="213" customWidth="1"/>
    <col min="1031" max="1031" width="12.7109375" style="213" customWidth="1"/>
    <col min="1032" max="1032" width="13.85546875" style="213" customWidth="1"/>
    <col min="1033" max="1033" width="15.140625" style="213" customWidth="1"/>
    <col min="1034" max="1034" width="9.28515625" style="213" customWidth="1"/>
    <col min="1035" max="1035" width="10.42578125" style="213" customWidth="1"/>
    <col min="1036" max="1036" width="8.85546875" style="213" customWidth="1"/>
    <col min="1037" max="1037" width="9.5703125" style="213" customWidth="1"/>
    <col min="1038" max="1038" width="10" style="213" customWidth="1"/>
    <col min="1039" max="1039" width="9.5703125" style="213" customWidth="1"/>
    <col min="1040" max="1280" width="9.140625" style="213"/>
    <col min="1281" max="1281" width="10.140625" style="213" customWidth="1"/>
    <col min="1282" max="1282" width="8.5703125" style="213" customWidth="1"/>
    <col min="1283" max="1283" width="14.140625" style="213" customWidth="1"/>
    <col min="1284" max="1284" width="13.140625" style="213" customWidth="1"/>
    <col min="1285" max="1285" width="8.140625" style="213" customWidth="1"/>
    <col min="1286" max="1286" width="16.28515625" style="213" customWidth="1"/>
    <col min="1287" max="1287" width="12.7109375" style="213" customWidth="1"/>
    <col min="1288" max="1288" width="13.85546875" style="213" customWidth="1"/>
    <col min="1289" max="1289" width="15.140625" style="213" customWidth="1"/>
    <col min="1290" max="1290" width="9.28515625" style="213" customWidth="1"/>
    <col min="1291" max="1291" width="10.42578125" style="213" customWidth="1"/>
    <col min="1292" max="1292" width="8.85546875" style="213" customWidth="1"/>
    <col min="1293" max="1293" width="9.5703125" style="213" customWidth="1"/>
    <col min="1294" max="1294" width="10" style="213" customWidth="1"/>
    <col min="1295" max="1295" width="9.5703125" style="213" customWidth="1"/>
    <col min="1296" max="1536" width="9.140625" style="213"/>
    <col min="1537" max="1537" width="10.140625" style="213" customWidth="1"/>
    <col min="1538" max="1538" width="8.5703125" style="213" customWidth="1"/>
    <col min="1539" max="1539" width="14.140625" style="213" customWidth="1"/>
    <col min="1540" max="1540" width="13.140625" style="213" customWidth="1"/>
    <col min="1541" max="1541" width="8.140625" style="213" customWidth="1"/>
    <col min="1542" max="1542" width="16.28515625" style="213" customWidth="1"/>
    <col min="1543" max="1543" width="12.7109375" style="213" customWidth="1"/>
    <col min="1544" max="1544" width="13.85546875" style="213" customWidth="1"/>
    <col min="1545" max="1545" width="15.140625" style="213" customWidth="1"/>
    <col min="1546" max="1546" width="9.28515625" style="213" customWidth="1"/>
    <col min="1547" max="1547" width="10.42578125" style="213" customWidth="1"/>
    <col min="1548" max="1548" width="8.85546875" style="213" customWidth="1"/>
    <col min="1549" max="1549" width="9.5703125" style="213" customWidth="1"/>
    <col min="1550" max="1550" width="10" style="213" customWidth="1"/>
    <col min="1551" max="1551" width="9.5703125" style="213" customWidth="1"/>
    <col min="1552" max="1792" width="9.140625" style="213"/>
    <col min="1793" max="1793" width="10.140625" style="213" customWidth="1"/>
    <col min="1794" max="1794" width="8.5703125" style="213" customWidth="1"/>
    <col min="1795" max="1795" width="14.140625" style="213" customWidth="1"/>
    <col min="1796" max="1796" width="13.140625" style="213" customWidth="1"/>
    <col min="1797" max="1797" width="8.140625" style="213" customWidth="1"/>
    <col min="1798" max="1798" width="16.28515625" style="213" customWidth="1"/>
    <col min="1799" max="1799" width="12.7109375" style="213" customWidth="1"/>
    <col min="1800" max="1800" width="13.85546875" style="213" customWidth="1"/>
    <col min="1801" max="1801" width="15.140625" style="213" customWidth="1"/>
    <col min="1802" max="1802" width="9.28515625" style="213" customWidth="1"/>
    <col min="1803" max="1803" width="10.42578125" style="213" customWidth="1"/>
    <col min="1804" max="1804" width="8.85546875" style="213" customWidth="1"/>
    <col min="1805" max="1805" width="9.5703125" style="213" customWidth="1"/>
    <col min="1806" max="1806" width="10" style="213" customWidth="1"/>
    <col min="1807" max="1807" width="9.5703125" style="213" customWidth="1"/>
    <col min="1808" max="2048" width="9.140625" style="213"/>
    <col min="2049" max="2049" width="10.140625" style="213" customWidth="1"/>
    <col min="2050" max="2050" width="8.5703125" style="213" customWidth="1"/>
    <col min="2051" max="2051" width="14.140625" style="213" customWidth="1"/>
    <col min="2052" max="2052" width="13.140625" style="213" customWidth="1"/>
    <col min="2053" max="2053" width="8.140625" style="213" customWidth="1"/>
    <col min="2054" max="2054" width="16.28515625" style="213" customWidth="1"/>
    <col min="2055" max="2055" width="12.7109375" style="213" customWidth="1"/>
    <col min="2056" max="2056" width="13.85546875" style="213" customWidth="1"/>
    <col min="2057" max="2057" width="15.140625" style="213" customWidth="1"/>
    <col min="2058" max="2058" width="9.28515625" style="213" customWidth="1"/>
    <col min="2059" max="2059" width="10.42578125" style="213" customWidth="1"/>
    <col min="2060" max="2060" width="8.85546875" style="213" customWidth="1"/>
    <col min="2061" max="2061" width="9.5703125" style="213" customWidth="1"/>
    <col min="2062" max="2062" width="10" style="213" customWidth="1"/>
    <col min="2063" max="2063" width="9.5703125" style="213" customWidth="1"/>
    <col min="2064" max="2304" width="9.140625" style="213"/>
    <col min="2305" max="2305" width="10.140625" style="213" customWidth="1"/>
    <col min="2306" max="2306" width="8.5703125" style="213" customWidth="1"/>
    <col min="2307" max="2307" width="14.140625" style="213" customWidth="1"/>
    <col min="2308" max="2308" width="13.140625" style="213" customWidth="1"/>
    <col min="2309" max="2309" width="8.140625" style="213" customWidth="1"/>
    <col min="2310" max="2310" width="16.28515625" style="213" customWidth="1"/>
    <col min="2311" max="2311" width="12.7109375" style="213" customWidth="1"/>
    <col min="2312" max="2312" width="13.85546875" style="213" customWidth="1"/>
    <col min="2313" max="2313" width="15.140625" style="213" customWidth="1"/>
    <col min="2314" max="2314" width="9.28515625" style="213" customWidth="1"/>
    <col min="2315" max="2315" width="10.42578125" style="213" customWidth="1"/>
    <col min="2316" max="2316" width="8.85546875" style="213" customWidth="1"/>
    <col min="2317" max="2317" width="9.5703125" style="213" customWidth="1"/>
    <col min="2318" max="2318" width="10" style="213" customWidth="1"/>
    <col min="2319" max="2319" width="9.5703125" style="213" customWidth="1"/>
    <col min="2320" max="2560" width="9.140625" style="213"/>
    <col min="2561" max="2561" width="10.140625" style="213" customWidth="1"/>
    <col min="2562" max="2562" width="8.5703125" style="213" customWidth="1"/>
    <col min="2563" max="2563" width="14.140625" style="213" customWidth="1"/>
    <col min="2564" max="2564" width="13.140625" style="213" customWidth="1"/>
    <col min="2565" max="2565" width="8.140625" style="213" customWidth="1"/>
    <col min="2566" max="2566" width="16.28515625" style="213" customWidth="1"/>
    <col min="2567" max="2567" width="12.7109375" style="213" customWidth="1"/>
    <col min="2568" max="2568" width="13.85546875" style="213" customWidth="1"/>
    <col min="2569" max="2569" width="15.140625" style="213" customWidth="1"/>
    <col min="2570" max="2570" width="9.28515625" style="213" customWidth="1"/>
    <col min="2571" max="2571" width="10.42578125" style="213" customWidth="1"/>
    <col min="2572" max="2572" width="8.85546875" style="213" customWidth="1"/>
    <col min="2573" max="2573" width="9.5703125" style="213" customWidth="1"/>
    <col min="2574" max="2574" width="10" style="213" customWidth="1"/>
    <col min="2575" max="2575" width="9.5703125" style="213" customWidth="1"/>
    <col min="2576" max="2816" width="9.140625" style="213"/>
    <col min="2817" max="2817" width="10.140625" style="213" customWidth="1"/>
    <col min="2818" max="2818" width="8.5703125" style="213" customWidth="1"/>
    <col min="2819" max="2819" width="14.140625" style="213" customWidth="1"/>
    <col min="2820" max="2820" width="13.140625" style="213" customWidth="1"/>
    <col min="2821" max="2821" width="8.140625" style="213" customWidth="1"/>
    <col min="2822" max="2822" width="16.28515625" style="213" customWidth="1"/>
    <col min="2823" max="2823" width="12.7109375" style="213" customWidth="1"/>
    <col min="2824" max="2824" width="13.85546875" style="213" customWidth="1"/>
    <col min="2825" max="2825" width="15.140625" style="213" customWidth="1"/>
    <col min="2826" max="2826" width="9.28515625" style="213" customWidth="1"/>
    <col min="2827" max="2827" width="10.42578125" style="213" customWidth="1"/>
    <col min="2828" max="2828" width="8.85546875" style="213" customWidth="1"/>
    <col min="2829" max="2829" width="9.5703125" style="213" customWidth="1"/>
    <col min="2830" max="2830" width="10" style="213" customWidth="1"/>
    <col min="2831" max="2831" width="9.5703125" style="213" customWidth="1"/>
    <col min="2832" max="3072" width="9.140625" style="213"/>
    <col min="3073" max="3073" width="10.140625" style="213" customWidth="1"/>
    <col min="3074" max="3074" width="8.5703125" style="213" customWidth="1"/>
    <col min="3075" max="3075" width="14.140625" style="213" customWidth="1"/>
    <col min="3076" max="3076" width="13.140625" style="213" customWidth="1"/>
    <col min="3077" max="3077" width="8.140625" style="213" customWidth="1"/>
    <col min="3078" max="3078" width="16.28515625" style="213" customWidth="1"/>
    <col min="3079" max="3079" width="12.7109375" style="213" customWidth="1"/>
    <col min="3080" max="3080" width="13.85546875" style="213" customWidth="1"/>
    <col min="3081" max="3081" width="15.140625" style="213" customWidth="1"/>
    <col min="3082" max="3082" width="9.28515625" style="213" customWidth="1"/>
    <col min="3083" max="3083" width="10.42578125" style="213" customWidth="1"/>
    <col min="3084" max="3084" width="8.85546875" style="213" customWidth="1"/>
    <col min="3085" max="3085" width="9.5703125" style="213" customWidth="1"/>
    <col min="3086" max="3086" width="10" style="213" customWidth="1"/>
    <col min="3087" max="3087" width="9.5703125" style="213" customWidth="1"/>
    <col min="3088" max="3328" width="9.140625" style="213"/>
    <col min="3329" max="3329" width="10.140625" style="213" customWidth="1"/>
    <col min="3330" max="3330" width="8.5703125" style="213" customWidth="1"/>
    <col min="3331" max="3331" width="14.140625" style="213" customWidth="1"/>
    <col min="3332" max="3332" width="13.140625" style="213" customWidth="1"/>
    <col min="3333" max="3333" width="8.140625" style="213" customWidth="1"/>
    <col min="3334" max="3334" width="16.28515625" style="213" customWidth="1"/>
    <col min="3335" max="3335" width="12.7109375" style="213" customWidth="1"/>
    <col min="3336" max="3336" width="13.85546875" style="213" customWidth="1"/>
    <col min="3337" max="3337" width="15.140625" style="213" customWidth="1"/>
    <col min="3338" max="3338" width="9.28515625" style="213" customWidth="1"/>
    <col min="3339" max="3339" width="10.42578125" style="213" customWidth="1"/>
    <col min="3340" max="3340" width="8.85546875" style="213" customWidth="1"/>
    <col min="3341" max="3341" width="9.5703125" style="213" customWidth="1"/>
    <col min="3342" max="3342" width="10" style="213" customWidth="1"/>
    <col min="3343" max="3343" width="9.5703125" style="213" customWidth="1"/>
    <col min="3344" max="3584" width="9.140625" style="213"/>
    <col min="3585" max="3585" width="10.140625" style="213" customWidth="1"/>
    <col min="3586" max="3586" width="8.5703125" style="213" customWidth="1"/>
    <col min="3587" max="3587" width="14.140625" style="213" customWidth="1"/>
    <col min="3588" max="3588" width="13.140625" style="213" customWidth="1"/>
    <col min="3589" max="3589" width="8.140625" style="213" customWidth="1"/>
    <col min="3590" max="3590" width="16.28515625" style="213" customWidth="1"/>
    <col min="3591" max="3591" width="12.7109375" style="213" customWidth="1"/>
    <col min="3592" max="3592" width="13.85546875" style="213" customWidth="1"/>
    <col min="3593" max="3593" width="15.140625" style="213" customWidth="1"/>
    <col min="3594" max="3594" width="9.28515625" style="213" customWidth="1"/>
    <col min="3595" max="3595" width="10.42578125" style="213" customWidth="1"/>
    <col min="3596" max="3596" width="8.85546875" style="213" customWidth="1"/>
    <col min="3597" max="3597" width="9.5703125" style="213" customWidth="1"/>
    <col min="3598" max="3598" width="10" style="213" customWidth="1"/>
    <col min="3599" max="3599" width="9.5703125" style="213" customWidth="1"/>
    <col min="3600" max="3840" width="9.140625" style="213"/>
    <col min="3841" max="3841" width="10.140625" style="213" customWidth="1"/>
    <col min="3842" max="3842" width="8.5703125" style="213" customWidth="1"/>
    <col min="3843" max="3843" width="14.140625" style="213" customWidth="1"/>
    <col min="3844" max="3844" width="13.140625" style="213" customWidth="1"/>
    <col min="3845" max="3845" width="8.140625" style="213" customWidth="1"/>
    <col min="3846" max="3846" width="16.28515625" style="213" customWidth="1"/>
    <col min="3847" max="3847" width="12.7109375" style="213" customWidth="1"/>
    <col min="3848" max="3848" width="13.85546875" style="213" customWidth="1"/>
    <col min="3849" max="3849" width="15.140625" style="213" customWidth="1"/>
    <col min="3850" max="3850" width="9.28515625" style="213" customWidth="1"/>
    <col min="3851" max="3851" width="10.42578125" style="213" customWidth="1"/>
    <col min="3852" max="3852" width="8.85546875" style="213" customWidth="1"/>
    <col min="3853" max="3853" width="9.5703125" style="213" customWidth="1"/>
    <col min="3854" max="3854" width="10" style="213" customWidth="1"/>
    <col min="3855" max="3855" width="9.5703125" style="213" customWidth="1"/>
    <col min="3856" max="4096" width="9.140625" style="213"/>
    <col min="4097" max="4097" width="10.140625" style="213" customWidth="1"/>
    <col min="4098" max="4098" width="8.5703125" style="213" customWidth="1"/>
    <col min="4099" max="4099" width="14.140625" style="213" customWidth="1"/>
    <col min="4100" max="4100" width="13.140625" style="213" customWidth="1"/>
    <col min="4101" max="4101" width="8.140625" style="213" customWidth="1"/>
    <col min="4102" max="4102" width="16.28515625" style="213" customWidth="1"/>
    <col min="4103" max="4103" width="12.7109375" style="213" customWidth="1"/>
    <col min="4104" max="4104" width="13.85546875" style="213" customWidth="1"/>
    <col min="4105" max="4105" width="15.140625" style="213" customWidth="1"/>
    <col min="4106" max="4106" width="9.28515625" style="213" customWidth="1"/>
    <col min="4107" max="4107" width="10.42578125" style="213" customWidth="1"/>
    <col min="4108" max="4108" width="8.85546875" style="213" customWidth="1"/>
    <col min="4109" max="4109" width="9.5703125" style="213" customWidth="1"/>
    <col min="4110" max="4110" width="10" style="213" customWidth="1"/>
    <col min="4111" max="4111" width="9.5703125" style="213" customWidth="1"/>
    <col min="4112" max="4352" width="9.140625" style="213"/>
    <col min="4353" max="4353" width="10.140625" style="213" customWidth="1"/>
    <col min="4354" max="4354" width="8.5703125" style="213" customWidth="1"/>
    <col min="4355" max="4355" width="14.140625" style="213" customWidth="1"/>
    <col min="4356" max="4356" width="13.140625" style="213" customWidth="1"/>
    <col min="4357" max="4357" width="8.140625" style="213" customWidth="1"/>
    <col min="4358" max="4358" width="16.28515625" style="213" customWidth="1"/>
    <col min="4359" max="4359" width="12.7109375" style="213" customWidth="1"/>
    <col min="4360" max="4360" width="13.85546875" style="213" customWidth="1"/>
    <col min="4361" max="4361" width="15.140625" style="213" customWidth="1"/>
    <col min="4362" max="4362" width="9.28515625" style="213" customWidth="1"/>
    <col min="4363" max="4363" width="10.42578125" style="213" customWidth="1"/>
    <col min="4364" max="4364" width="8.85546875" style="213" customWidth="1"/>
    <col min="4365" max="4365" width="9.5703125" style="213" customWidth="1"/>
    <col min="4366" max="4366" width="10" style="213" customWidth="1"/>
    <col min="4367" max="4367" width="9.5703125" style="213" customWidth="1"/>
    <col min="4368" max="4608" width="9.140625" style="213"/>
    <col min="4609" max="4609" width="10.140625" style="213" customWidth="1"/>
    <col min="4610" max="4610" width="8.5703125" style="213" customWidth="1"/>
    <col min="4611" max="4611" width="14.140625" style="213" customWidth="1"/>
    <col min="4612" max="4612" width="13.140625" style="213" customWidth="1"/>
    <col min="4613" max="4613" width="8.140625" style="213" customWidth="1"/>
    <col min="4614" max="4614" width="16.28515625" style="213" customWidth="1"/>
    <col min="4615" max="4615" width="12.7109375" style="213" customWidth="1"/>
    <col min="4616" max="4616" width="13.85546875" style="213" customWidth="1"/>
    <col min="4617" max="4617" width="15.140625" style="213" customWidth="1"/>
    <col min="4618" max="4618" width="9.28515625" style="213" customWidth="1"/>
    <col min="4619" max="4619" width="10.42578125" style="213" customWidth="1"/>
    <col min="4620" max="4620" width="8.85546875" style="213" customWidth="1"/>
    <col min="4621" max="4621" width="9.5703125" style="213" customWidth="1"/>
    <col min="4622" max="4622" width="10" style="213" customWidth="1"/>
    <col min="4623" max="4623" width="9.5703125" style="213" customWidth="1"/>
    <col min="4624" max="4864" width="9.140625" style="213"/>
    <col min="4865" max="4865" width="10.140625" style="213" customWidth="1"/>
    <col min="4866" max="4866" width="8.5703125" style="213" customWidth="1"/>
    <col min="4867" max="4867" width="14.140625" style="213" customWidth="1"/>
    <col min="4868" max="4868" width="13.140625" style="213" customWidth="1"/>
    <col min="4869" max="4869" width="8.140625" style="213" customWidth="1"/>
    <col min="4870" max="4870" width="16.28515625" style="213" customWidth="1"/>
    <col min="4871" max="4871" width="12.7109375" style="213" customWidth="1"/>
    <col min="4872" max="4872" width="13.85546875" style="213" customWidth="1"/>
    <col min="4873" max="4873" width="15.140625" style="213" customWidth="1"/>
    <col min="4874" max="4874" width="9.28515625" style="213" customWidth="1"/>
    <col min="4875" max="4875" width="10.42578125" style="213" customWidth="1"/>
    <col min="4876" max="4876" width="8.85546875" style="213" customWidth="1"/>
    <col min="4877" max="4877" width="9.5703125" style="213" customWidth="1"/>
    <col min="4878" max="4878" width="10" style="213" customWidth="1"/>
    <col min="4879" max="4879" width="9.5703125" style="213" customWidth="1"/>
    <col min="4880" max="5120" width="9.140625" style="213"/>
    <col min="5121" max="5121" width="10.140625" style="213" customWidth="1"/>
    <col min="5122" max="5122" width="8.5703125" style="213" customWidth="1"/>
    <col min="5123" max="5123" width="14.140625" style="213" customWidth="1"/>
    <col min="5124" max="5124" width="13.140625" style="213" customWidth="1"/>
    <col min="5125" max="5125" width="8.140625" style="213" customWidth="1"/>
    <col min="5126" max="5126" width="16.28515625" style="213" customWidth="1"/>
    <col min="5127" max="5127" width="12.7109375" style="213" customWidth="1"/>
    <col min="5128" max="5128" width="13.85546875" style="213" customWidth="1"/>
    <col min="5129" max="5129" width="15.140625" style="213" customWidth="1"/>
    <col min="5130" max="5130" width="9.28515625" style="213" customWidth="1"/>
    <col min="5131" max="5131" width="10.42578125" style="213" customWidth="1"/>
    <col min="5132" max="5132" width="8.85546875" style="213" customWidth="1"/>
    <col min="5133" max="5133" width="9.5703125" style="213" customWidth="1"/>
    <col min="5134" max="5134" width="10" style="213" customWidth="1"/>
    <col min="5135" max="5135" width="9.5703125" style="213" customWidth="1"/>
    <col min="5136" max="5376" width="9.140625" style="213"/>
    <col min="5377" max="5377" width="10.140625" style="213" customWidth="1"/>
    <col min="5378" max="5378" width="8.5703125" style="213" customWidth="1"/>
    <col min="5379" max="5379" width="14.140625" style="213" customWidth="1"/>
    <col min="5380" max="5380" width="13.140625" style="213" customWidth="1"/>
    <col min="5381" max="5381" width="8.140625" style="213" customWidth="1"/>
    <col min="5382" max="5382" width="16.28515625" style="213" customWidth="1"/>
    <col min="5383" max="5383" width="12.7109375" style="213" customWidth="1"/>
    <col min="5384" max="5384" width="13.85546875" style="213" customWidth="1"/>
    <col min="5385" max="5385" width="15.140625" style="213" customWidth="1"/>
    <col min="5386" max="5386" width="9.28515625" style="213" customWidth="1"/>
    <col min="5387" max="5387" width="10.42578125" style="213" customWidth="1"/>
    <col min="5388" max="5388" width="8.85546875" style="213" customWidth="1"/>
    <col min="5389" max="5389" width="9.5703125" style="213" customWidth="1"/>
    <col min="5390" max="5390" width="10" style="213" customWidth="1"/>
    <col min="5391" max="5391" width="9.5703125" style="213" customWidth="1"/>
    <col min="5392" max="5632" width="9.140625" style="213"/>
    <col min="5633" max="5633" width="10.140625" style="213" customWidth="1"/>
    <col min="5634" max="5634" width="8.5703125" style="213" customWidth="1"/>
    <col min="5635" max="5635" width="14.140625" style="213" customWidth="1"/>
    <col min="5636" max="5636" width="13.140625" style="213" customWidth="1"/>
    <col min="5637" max="5637" width="8.140625" style="213" customWidth="1"/>
    <col min="5638" max="5638" width="16.28515625" style="213" customWidth="1"/>
    <col min="5639" max="5639" width="12.7109375" style="213" customWidth="1"/>
    <col min="5640" max="5640" width="13.85546875" style="213" customWidth="1"/>
    <col min="5641" max="5641" width="15.140625" style="213" customWidth="1"/>
    <col min="5642" max="5642" width="9.28515625" style="213" customWidth="1"/>
    <col min="5643" max="5643" width="10.42578125" style="213" customWidth="1"/>
    <col min="5644" max="5644" width="8.85546875" style="213" customWidth="1"/>
    <col min="5645" max="5645" width="9.5703125" style="213" customWidth="1"/>
    <col min="5646" max="5646" width="10" style="213" customWidth="1"/>
    <col min="5647" max="5647" width="9.5703125" style="213" customWidth="1"/>
    <col min="5648" max="5888" width="9.140625" style="213"/>
    <col min="5889" max="5889" width="10.140625" style="213" customWidth="1"/>
    <col min="5890" max="5890" width="8.5703125" style="213" customWidth="1"/>
    <col min="5891" max="5891" width="14.140625" style="213" customWidth="1"/>
    <col min="5892" max="5892" width="13.140625" style="213" customWidth="1"/>
    <col min="5893" max="5893" width="8.140625" style="213" customWidth="1"/>
    <col min="5894" max="5894" width="16.28515625" style="213" customWidth="1"/>
    <col min="5895" max="5895" width="12.7109375" style="213" customWidth="1"/>
    <col min="5896" max="5896" width="13.85546875" style="213" customWidth="1"/>
    <col min="5897" max="5897" width="15.140625" style="213" customWidth="1"/>
    <col min="5898" max="5898" width="9.28515625" style="213" customWidth="1"/>
    <col min="5899" max="5899" width="10.42578125" style="213" customWidth="1"/>
    <col min="5900" max="5900" width="8.85546875" style="213" customWidth="1"/>
    <col min="5901" max="5901" width="9.5703125" style="213" customWidth="1"/>
    <col min="5902" max="5902" width="10" style="213" customWidth="1"/>
    <col min="5903" max="5903" width="9.5703125" style="213" customWidth="1"/>
    <col min="5904" max="6144" width="9.140625" style="213"/>
    <col min="6145" max="6145" width="10.140625" style="213" customWidth="1"/>
    <col min="6146" max="6146" width="8.5703125" style="213" customWidth="1"/>
    <col min="6147" max="6147" width="14.140625" style="213" customWidth="1"/>
    <col min="6148" max="6148" width="13.140625" style="213" customWidth="1"/>
    <col min="6149" max="6149" width="8.140625" style="213" customWidth="1"/>
    <col min="6150" max="6150" width="16.28515625" style="213" customWidth="1"/>
    <col min="6151" max="6151" width="12.7109375" style="213" customWidth="1"/>
    <col min="6152" max="6152" width="13.85546875" style="213" customWidth="1"/>
    <col min="6153" max="6153" width="15.140625" style="213" customWidth="1"/>
    <col min="6154" max="6154" width="9.28515625" style="213" customWidth="1"/>
    <col min="6155" max="6155" width="10.42578125" style="213" customWidth="1"/>
    <col min="6156" max="6156" width="8.85546875" style="213" customWidth="1"/>
    <col min="6157" max="6157" width="9.5703125" style="213" customWidth="1"/>
    <col min="6158" max="6158" width="10" style="213" customWidth="1"/>
    <col min="6159" max="6159" width="9.5703125" style="213" customWidth="1"/>
    <col min="6160" max="6400" width="9.140625" style="213"/>
    <col min="6401" max="6401" width="10.140625" style="213" customWidth="1"/>
    <col min="6402" max="6402" width="8.5703125" style="213" customWidth="1"/>
    <col min="6403" max="6403" width="14.140625" style="213" customWidth="1"/>
    <col min="6404" max="6404" width="13.140625" style="213" customWidth="1"/>
    <col min="6405" max="6405" width="8.140625" style="213" customWidth="1"/>
    <col min="6406" max="6406" width="16.28515625" style="213" customWidth="1"/>
    <col min="6407" max="6407" width="12.7109375" style="213" customWidth="1"/>
    <col min="6408" max="6408" width="13.85546875" style="213" customWidth="1"/>
    <col min="6409" max="6409" width="15.140625" style="213" customWidth="1"/>
    <col min="6410" max="6410" width="9.28515625" style="213" customWidth="1"/>
    <col min="6411" max="6411" width="10.42578125" style="213" customWidth="1"/>
    <col min="6412" max="6412" width="8.85546875" style="213" customWidth="1"/>
    <col min="6413" max="6413" width="9.5703125" style="213" customWidth="1"/>
    <col min="6414" max="6414" width="10" style="213" customWidth="1"/>
    <col min="6415" max="6415" width="9.5703125" style="213" customWidth="1"/>
    <col min="6416" max="6656" width="9.140625" style="213"/>
    <col min="6657" max="6657" width="10.140625" style="213" customWidth="1"/>
    <col min="6658" max="6658" width="8.5703125" style="213" customWidth="1"/>
    <col min="6659" max="6659" width="14.140625" style="213" customWidth="1"/>
    <col min="6660" max="6660" width="13.140625" style="213" customWidth="1"/>
    <col min="6661" max="6661" width="8.140625" style="213" customWidth="1"/>
    <col min="6662" max="6662" width="16.28515625" style="213" customWidth="1"/>
    <col min="6663" max="6663" width="12.7109375" style="213" customWidth="1"/>
    <col min="6664" max="6664" width="13.85546875" style="213" customWidth="1"/>
    <col min="6665" max="6665" width="15.140625" style="213" customWidth="1"/>
    <col min="6666" max="6666" width="9.28515625" style="213" customWidth="1"/>
    <col min="6667" max="6667" width="10.42578125" style="213" customWidth="1"/>
    <col min="6668" max="6668" width="8.85546875" style="213" customWidth="1"/>
    <col min="6669" max="6669" width="9.5703125" style="213" customWidth="1"/>
    <col min="6670" max="6670" width="10" style="213" customWidth="1"/>
    <col min="6671" max="6671" width="9.5703125" style="213" customWidth="1"/>
    <col min="6672" max="6912" width="9.140625" style="213"/>
    <col min="6913" max="6913" width="10.140625" style="213" customWidth="1"/>
    <col min="6914" max="6914" width="8.5703125" style="213" customWidth="1"/>
    <col min="6915" max="6915" width="14.140625" style="213" customWidth="1"/>
    <col min="6916" max="6916" width="13.140625" style="213" customWidth="1"/>
    <col min="6917" max="6917" width="8.140625" style="213" customWidth="1"/>
    <col min="6918" max="6918" width="16.28515625" style="213" customWidth="1"/>
    <col min="6919" max="6919" width="12.7109375" style="213" customWidth="1"/>
    <col min="6920" max="6920" width="13.85546875" style="213" customWidth="1"/>
    <col min="6921" max="6921" width="15.140625" style="213" customWidth="1"/>
    <col min="6922" max="6922" width="9.28515625" style="213" customWidth="1"/>
    <col min="6923" max="6923" width="10.42578125" style="213" customWidth="1"/>
    <col min="6924" max="6924" width="8.85546875" style="213" customWidth="1"/>
    <col min="6925" max="6925" width="9.5703125" style="213" customWidth="1"/>
    <col min="6926" max="6926" width="10" style="213" customWidth="1"/>
    <col min="6927" max="6927" width="9.5703125" style="213" customWidth="1"/>
    <col min="6928" max="7168" width="9.140625" style="213"/>
    <col min="7169" max="7169" width="10.140625" style="213" customWidth="1"/>
    <col min="7170" max="7170" width="8.5703125" style="213" customWidth="1"/>
    <col min="7171" max="7171" width="14.140625" style="213" customWidth="1"/>
    <col min="7172" max="7172" width="13.140625" style="213" customWidth="1"/>
    <col min="7173" max="7173" width="8.140625" style="213" customWidth="1"/>
    <col min="7174" max="7174" width="16.28515625" style="213" customWidth="1"/>
    <col min="7175" max="7175" width="12.7109375" style="213" customWidth="1"/>
    <col min="7176" max="7176" width="13.85546875" style="213" customWidth="1"/>
    <col min="7177" max="7177" width="15.140625" style="213" customWidth="1"/>
    <col min="7178" max="7178" width="9.28515625" style="213" customWidth="1"/>
    <col min="7179" max="7179" width="10.42578125" style="213" customWidth="1"/>
    <col min="7180" max="7180" width="8.85546875" style="213" customWidth="1"/>
    <col min="7181" max="7181" width="9.5703125" style="213" customWidth="1"/>
    <col min="7182" max="7182" width="10" style="213" customWidth="1"/>
    <col min="7183" max="7183" width="9.5703125" style="213" customWidth="1"/>
    <col min="7184" max="7424" width="9.140625" style="213"/>
    <col min="7425" max="7425" width="10.140625" style="213" customWidth="1"/>
    <col min="7426" max="7426" width="8.5703125" style="213" customWidth="1"/>
    <col min="7427" max="7427" width="14.140625" style="213" customWidth="1"/>
    <col min="7428" max="7428" width="13.140625" style="213" customWidth="1"/>
    <col min="7429" max="7429" width="8.140625" style="213" customWidth="1"/>
    <col min="7430" max="7430" width="16.28515625" style="213" customWidth="1"/>
    <col min="7431" max="7431" width="12.7109375" style="213" customWidth="1"/>
    <col min="7432" max="7432" width="13.85546875" style="213" customWidth="1"/>
    <col min="7433" max="7433" width="15.140625" style="213" customWidth="1"/>
    <col min="7434" max="7434" width="9.28515625" style="213" customWidth="1"/>
    <col min="7435" max="7435" width="10.42578125" style="213" customWidth="1"/>
    <col min="7436" max="7436" width="8.85546875" style="213" customWidth="1"/>
    <col min="7437" max="7437" width="9.5703125" style="213" customWidth="1"/>
    <col min="7438" max="7438" width="10" style="213" customWidth="1"/>
    <col min="7439" max="7439" width="9.5703125" style="213" customWidth="1"/>
    <col min="7440" max="7680" width="9.140625" style="213"/>
    <col min="7681" max="7681" width="10.140625" style="213" customWidth="1"/>
    <col min="7682" max="7682" width="8.5703125" style="213" customWidth="1"/>
    <col min="7683" max="7683" width="14.140625" style="213" customWidth="1"/>
    <col min="7684" max="7684" width="13.140625" style="213" customWidth="1"/>
    <col min="7685" max="7685" width="8.140625" style="213" customWidth="1"/>
    <col min="7686" max="7686" width="16.28515625" style="213" customWidth="1"/>
    <col min="7687" max="7687" width="12.7109375" style="213" customWidth="1"/>
    <col min="7688" max="7688" width="13.85546875" style="213" customWidth="1"/>
    <col min="7689" max="7689" width="15.140625" style="213" customWidth="1"/>
    <col min="7690" max="7690" width="9.28515625" style="213" customWidth="1"/>
    <col min="7691" max="7691" width="10.42578125" style="213" customWidth="1"/>
    <col min="7692" max="7692" width="8.85546875" style="213" customWidth="1"/>
    <col min="7693" max="7693" width="9.5703125" style="213" customWidth="1"/>
    <col min="7694" max="7694" width="10" style="213" customWidth="1"/>
    <col min="7695" max="7695" width="9.5703125" style="213" customWidth="1"/>
    <col min="7696" max="7936" width="9.140625" style="213"/>
    <col min="7937" max="7937" width="10.140625" style="213" customWidth="1"/>
    <col min="7938" max="7938" width="8.5703125" style="213" customWidth="1"/>
    <col min="7939" max="7939" width="14.140625" style="213" customWidth="1"/>
    <col min="7940" max="7940" width="13.140625" style="213" customWidth="1"/>
    <col min="7941" max="7941" width="8.140625" style="213" customWidth="1"/>
    <col min="7942" max="7942" width="16.28515625" style="213" customWidth="1"/>
    <col min="7943" max="7943" width="12.7109375" style="213" customWidth="1"/>
    <col min="7944" max="7944" width="13.85546875" style="213" customWidth="1"/>
    <col min="7945" max="7945" width="15.140625" style="213" customWidth="1"/>
    <col min="7946" max="7946" width="9.28515625" style="213" customWidth="1"/>
    <col min="7947" max="7947" width="10.42578125" style="213" customWidth="1"/>
    <col min="7948" max="7948" width="8.85546875" style="213" customWidth="1"/>
    <col min="7949" max="7949" width="9.5703125" style="213" customWidth="1"/>
    <col min="7950" max="7950" width="10" style="213" customWidth="1"/>
    <col min="7951" max="7951" width="9.5703125" style="213" customWidth="1"/>
    <col min="7952" max="8192" width="9.140625" style="213"/>
    <col min="8193" max="8193" width="10.140625" style="213" customWidth="1"/>
    <col min="8194" max="8194" width="8.5703125" style="213" customWidth="1"/>
    <col min="8195" max="8195" width="14.140625" style="213" customWidth="1"/>
    <col min="8196" max="8196" width="13.140625" style="213" customWidth="1"/>
    <col min="8197" max="8197" width="8.140625" style="213" customWidth="1"/>
    <col min="8198" max="8198" width="16.28515625" style="213" customWidth="1"/>
    <col min="8199" max="8199" width="12.7109375" style="213" customWidth="1"/>
    <col min="8200" max="8200" width="13.85546875" style="213" customWidth="1"/>
    <col min="8201" max="8201" width="15.140625" style="213" customWidth="1"/>
    <col min="8202" max="8202" width="9.28515625" style="213" customWidth="1"/>
    <col min="8203" max="8203" width="10.42578125" style="213" customWidth="1"/>
    <col min="8204" max="8204" width="8.85546875" style="213" customWidth="1"/>
    <col min="8205" max="8205" width="9.5703125" style="213" customWidth="1"/>
    <col min="8206" max="8206" width="10" style="213" customWidth="1"/>
    <col min="8207" max="8207" width="9.5703125" style="213" customWidth="1"/>
    <col min="8208" max="8448" width="9.140625" style="213"/>
    <col min="8449" max="8449" width="10.140625" style="213" customWidth="1"/>
    <col min="8450" max="8450" width="8.5703125" style="213" customWidth="1"/>
    <col min="8451" max="8451" width="14.140625" style="213" customWidth="1"/>
    <col min="8452" max="8452" width="13.140625" style="213" customWidth="1"/>
    <col min="8453" max="8453" width="8.140625" style="213" customWidth="1"/>
    <col min="8454" max="8454" width="16.28515625" style="213" customWidth="1"/>
    <col min="8455" max="8455" width="12.7109375" style="213" customWidth="1"/>
    <col min="8456" max="8456" width="13.85546875" style="213" customWidth="1"/>
    <col min="8457" max="8457" width="15.140625" style="213" customWidth="1"/>
    <col min="8458" max="8458" width="9.28515625" style="213" customWidth="1"/>
    <col min="8459" max="8459" width="10.42578125" style="213" customWidth="1"/>
    <col min="8460" max="8460" width="8.85546875" style="213" customWidth="1"/>
    <col min="8461" max="8461" width="9.5703125" style="213" customWidth="1"/>
    <col min="8462" max="8462" width="10" style="213" customWidth="1"/>
    <col min="8463" max="8463" width="9.5703125" style="213" customWidth="1"/>
    <col min="8464" max="8704" width="9.140625" style="213"/>
    <col min="8705" max="8705" width="10.140625" style="213" customWidth="1"/>
    <col min="8706" max="8706" width="8.5703125" style="213" customWidth="1"/>
    <col min="8707" max="8707" width="14.140625" style="213" customWidth="1"/>
    <col min="8708" max="8708" width="13.140625" style="213" customWidth="1"/>
    <col min="8709" max="8709" width="8.140625" style="213" customWidth="1"/>
    <col min="8710" max="8710" width="16.28515625" style="213" customWidth="1"/>
    <col min="8711" max="8711" width="12.7109375" style="213" customWidth="1"/>
    <col min="8712" max="8712" width="13.85546875" style="213" customWidth="1"/>
    <col min="8713" max="8713" width="15.140625" style="213" customWidth="1"/>
    <col min="8714" max="8714" width="9.28515625" style="213" customWidth="1"/>
    <col min="8715" max="8715" width="10.42578125" style="213" customWidth="1"/>
    <col min="8716" max="8716" width="8.85546875" style="213" customWidth="1"/>
    <col min="8717" max="8717" width="9.5703125" style="213" customWidth="1"/>
    <col min="8718" max="8718" width="10" style="213" customWidth="1"/>
    <col min="8719" max="8719" width="9.5703125" style="213" customWidth="1"/>
    <col min="8720" max="8960" width="9.140625" style="213"/>
    <col min="8961" max="8961" width="10.140625" style="213" customWidth="1"/>
    <col min="8962" max="8962" width="8.5703125" style="213" customWidth="1"/>
    <col min="8963" max="8963" width="14.140625" style="213" customWidth="1"/>
    <col min="8964" max="8964" width="13.140625" style="213" customWidth="1"/>
    <col min="8965" max="8965" width="8.140625" style="213" customWidth="1"/>
    <col min="8966" max="8966" width="16.28515625" style="213" customWidth="1"/>
    <col min="8967" max="8967" width="12.7109375" style="213" customWidth="1"/>
    <col min="8968" max="8968" width="13.85546875" style="213" customWidth="1"/>
    <col min="8969" max="8969" width="15.140625" style="213" customWidth="1"/>
    <col min="8970" max="8970" width="9.28515625" style="213" customWidth="1"/>
    <col min="8971" max="8971" width="10.42578125" style="213" customWidth="1"/>
    <col min="8972" max="8972" width="8.85546875" style="213" customWidth="1"/>
    <col min="8973" max="8973" width="9.5703125" style="213" customWidth="1"/>
    <col min="8974" max="8974" width="10" style="213" customWidth="1"/>
    <col min="8975" max="8975" width="9.5703125" style="213" customWidth="1"/>
    <col min="8976" max="9216" width="9.140625" style="213"/>
    <col min="9217" max="9217" width="10.140625" style="213" customWidth="1"/>
    <col min="9218" max="9218" width="8.5703125" style="213" customWidth="1"/>
    <col min="9219" max="9219" width="14.140625" style="213" customWidth="1"/>
    <col min="9220" max="9220" width="13.140625" style="213" customWidth="1"/>
    <col min="9221" max="9221" width="8.140625" style="213" customWidth="1"/>
    <col min="9222" max="9222" width="16.28515625" style="213" customWidth="1"/>
    <col min="9223" max="9223" width="12.7109375" style="213" customWidth="1"/>
    <col min="9224" max="9224" width="13.85546875" style="213" customWidth="1"/>
    <col min="9225" max="9225" width="15.140625" style="213" customWidth="1"/>
    <col min="9226" max="9226" width="9.28515625" style="213" customWidth="1"/>
    <col min="9227" max="9227" width="10.42578125" style="213" customWidth="1"/>
    <col min="9228" max="9228" width="8.85546875" style="213" customWidth="1"/>
    <col min="9229" max="9229" width="9.5703125" style="213" customWidth="1"/>
    <col min="9230" max="9230" width="10" style="213" customWidth="1"/>
    <col min="9231" max="9231" width="9.5703125" style="213" customWidth="1"/>
    <col min="9232" max="9472" width="9.140625" style="213"/>
    <col min="9473" max="9473" width="10.140625" style="213" customWidth="1"/>
    <col min="9474" max="9474" width="8.5703125" style="213" customWidth="1"/>
    <col min="9475" max="9475" width="14.140625" style="213" customWidth="1"/>
    <col min="9476" max="9476" width="13.140625" style="213" customWidth="1"/>
    <col min="9477" max="9477" width="8.140625" style="213" customWidth="1"/>
    <col min="9478" max="9478" width="16.28515625" style="213" customWidth="1"/>
    <col min="9479" max="9479" width="12.7109375" style="213" customWidth="1"/>
    <col min="9480" max="9480" width="13.85546875" style="213" customWidth="1"/>
    <col min="9481" max="9481" width="15.140625" style="213" customWidth="1"/>
    <col min="9482" max="9482" width="9.28515625" style="213" customWidth="1"/>
    <col min="9483" max="9483" width="10.42578125" style="213" customWidth="1"/>
    <col min="9484" max="9484" width="8.85546875" style="213" customWidth="1"/>
    <col min="9485" max="9485" width="9.5703125" style="213" customWidth="1"/>
    <col min="9486" max="9486" width="10" style="213" customWidth="1"/>
    <col min="9487" max="9487" width="9.5703125" style="213" customWidth="1"/>
    <col min="9488" max="9728" width="9.140625" style="213"/>
    <col min="9729" max="9729" width="10.140625" style="213" customWidth="1"/>
    <col min="9730" max="9730" width="8.5703125" style="213" customWidth="1"/>
    <col min="9731" max="9731" width="14.140625" style="213" customWidth="1"/>
    <col min="9732" max="9732" width="13.140625" style="213" customWidth="1"/>
    <col min="9733" max="9733" width="8.140625" style="213" customWidth="1"/>
    <col min="9734" max="9734" width="16.28515625" style="213" customWidth="1"/>
    <col min="9735" max="9735" width="12.7109375" style="213" customWidth="1"/>
    <col min="9736" max="9736" width="13.85546875" style="213" customWidth="1"/>
    <col min="9737" max="9737" width="15.140625" style="213" customWidth="1"/>
    <col min="9738" max="9738" width="9.28515625" style="213" customWidth="1"/>
    <col min="9739" max="9739" width="10.42578125" style="213" customWidth="1"/>
    <col min="9740" max="9740" width="8.85546875" style="213" customWidth="1"/>
    <col min="9741" max="9741" width="9.5703125" style="213" customWidth="1"/>
    <col min="9742" max="9742" width="10" style="213" customWidth="1"/>
    <col min="9743" max="9743" width="9.5703125" style="213" customWidth="1"/>
    <col min="9744" max="9984" width="9.140625" style="213"/>
    <col min="9985" max="9985" width="10.140625" style="213" customWidth="1"/>
    <col min="9986" max="9986" width="8.5703125" style="213" customWidth="1"/>
    <col min="9987" max="9987" width="14.140625" style="213" customWidth="1"/>
    <col min="9988" max="9988" width="13.140625" style="213" customWidth="1"/>
    <col min="9989" max="9989" width="8.140625" style="213" customWidth="1"/>
    <col min="9990" max="9990" width="16.28515625" style="213" customWidth="1"/>
    <col min="9991" max="9991" width="12.7109375" style="213" customWidth="1"/>
    <col min="9992" max="9992" width="13.85546875" style="213" customWidth="1"/>
    <col min="9993" max="9993" width="15.140625" style="213" customWidth="1"/>
    <col min="9994" max="9994" width="9.28515625" style="213" customWidth="1"/>
    <col min="9995" max="9995" width="10.42578125" style="213" customWidth="1"/>
    <col min="9996" max="9996" width="8.85546875" style="213" customWidth="1"/>
    <col min="9997" max="9997" width="9.5703125" style="213" customWidth="1"/>
    <col min="9998" max="9998" width="10" style="213" customWidth="1"/>
    <col min="9999" max="9999" width="9.5703125" style="213" customWidth="1"/>
    <col min="10000" max="10240" width="9.140625" style="213"/>
    <col min="10241" max="10241" width="10.140625" style="213" customWidth="1"/>
    <col min="10242" max="10242" width="8.5703125" style="213" customWidth="1"/>
    <col min="10243" max="10243" width="14.140625" style="213" customWidth="1"/>
    <col min="10244" max="10244" width="13.140625" style="213" customWidth="1"/>
    <col min="10245" max="10245" width="8.140625" style="213" customWidth="1"/>
    <col min="10246" max="10246" width="16.28515625" style="213" customWidth="1"/>
    <col min="10247" max="10247" width="12.7109375" style="213" customWidth="1"/>
    <col min="10248" max="10248" width="13.85546875" style="213" customWidth="1"/>
    <col min="10249" max="10249" width="15.140625" style="213" customWidth="1"/>
    <col min="10250" max="10250" width="9.28515625" style="213" customWidth="1"/>
    <col min="10251" max="10251" width="10.42578125" style="213" customWidth="1"/>
    <col min="10252" max="10252" width="8.85546875" style="213" customWidth="1"/>
    <col min="10253" max="10253" width="9.5703125" style="213" customWidth="1"/>
    <col min="10254" max="10254" width="10" style="213" customWidth="1"/>
    <col min="10255" max="10255" width="9.5703125" style="213" customWidth="1"/>
    <col min="10256" max="10496" width="9.140625" style="213"/>
    <col min="10497" max="10497" width="10.140625" style="213" customWidth="1"/>
    <col min="10498" max="10498" width="8.5703125" style="213" customWidth="1"/>
    <col min="10499" max="10499" width="14.140625" style="213" customWidth="1"/>
    <col min="10500" max="10500" width="13.140625" style="213" customWidth="1"/>
    <col min="10501" max="10501" width="8.140625" style="213" customWidth="1"/>
    <col min="10502" max="10502" width="16.28515625" style="213" customWidth="1"/>
    <col min="10503" max="10503" width="12.7109375" style="213" customWidth="1"/>
    <col min="10504" max="10504" width="13.85546875" style="213" customWidth="1"/>
    <col min="10505" max="10505" width="15.140625" style="213" customWidth="1"/>
    <col min="10506" max="10506" width="9.28515625" style="213" customWidth="1"/>
    <col min="10507" max="10507" width="10.42578125" style="213" customWidth="1"/>
    <col min="10508" max="10508" width="8.85546875" style="213" customWidth="1"/>
    <col min="10509" max="10509" width="9.5703125" style="213" customWidth="1"/>
    <col min="10510" max="10510" width="10" style="213" customWidth="1"/>
    <col min="10511" max="10511" width="9.5703125" style="213" customWidth="1"/>
    <col min="10512" max="10752" width="9.140625" style="213"/>
    <col min="10753" max="10753" width="10.140625" style="213" customWidth="1"/>
    <col min="10754" max="10754" width="8.5703125" style="213" customWidth="1"/>
    <col min="10755" max="10755" width="14.140625" style="213" customWidth="1"/>
    <col min="10756" max="10756" width="13.140625" style="213" customWidth="1"/>
    <col min="10757" max="10757" width="8.140625" style="213" customWidth="1"/>
    <col min="10758" max="10758" width="16.28515625" style="213" customWidth="1"/>
    <col min="10759" max="10759" width="12.7109375" style="213" customWidth="1"/>
    <col min="10760" max="10760" width="13.85546875" style="213" customWidth="1"/>
    <col min="10761" max="10761" width="15.140625" style="213" customWidth="1"/>
    <col min="10762" max="10762" width="9.28515625" style="213" customWidth="1"/>
    <col min="10763" max="10763" width="10.42578125" style="213" customWidth="1"/>
    <col min="10764" max="10764" width="8.85546875" style="213" customWidth="1"/>
    <col min="10765" max="10765" width="9.5703125" style="213" customWidth="1"/>
    <col min="10766" max="10766" width="10" style="213" customWidth="1"/>
    <col min="10767" max="10767" width="9.5703125" style="213" customWidth="1"/>
    <col min="10768" max="11008" width="9.140625" style="213"/>
    <col min="11009" max="11009" width="10.140625" style="213" customWidth="1"/>
    <col min="11010" max="11010" width="8.5703125" style="213" customWidth="1"/>
    <col min="11011" max="11011" width="14.140625" style="213" customWidth="1"/>
    <col min="11012" max="11012" width="13.140625" style="213" customWidth="1"/>
    <col min="11013" max="11013" width="8.140625" style="213" customWidth="1"/>
    <col min="11014" max="11014" width="16.28515625" style="213" customWidth="1"/>
    <col min="11015" max="11015" width="12.7109375" style="213" customWidth="1"/>
    <col min="11016" max="11016" width="13.85546875" style="213" customWidth="1"/>
    <col min="11017" max="11017" width="15.140625" style="213" customWidth="1"/>
    <col min="11018" max="11018" width="9.28515625" style="213" customWidth="1"/>
    <col min="11019" max="11019" width="10.42578125" style="213" customWidth="1"/>
    <col min="11020" max="11020" width="8.85546875" style="213" customWidth="1"/>
    <col min="11021" max="11021" width="9.5703125" style="213" customWidth="1"/>
    <col min="11022" max="11022" width="10" style="213" customWidth="1"/>
    <col min="11023" max="11023" width="9.5703125" style="213" customWidth="1"/>
    <col min="11024" max="11264" width="9.140625" style="213"/>
    <col min="11265" max="11265" width="10.140625" style="213" customWidth="1"/>
    <col min="11266" max="11266" width="8.5703125" style="213" customWidth="1"/>
    <col min="11267" max="11267" width="14.140625" style="213" customWidth="1"/>
    <col min="11268" max="11268" width="13.140625" style="213" customWidth="1"/>
    <col min="11269" max="11269" width="8.140625" style="213" customWidth="1"/>
    <col min="11270" max="11270" width="16.28515625" style="213" customWidth="1"/>
    <col min="11271" max="11271" width="12.7109375" style="213" customWidth="1"/>
    <col min="11272" max="11272" width="13.85546875" style="213" customWidth="1"/>
    <col min="11273" max="11273" width="15.140625" style="213" customWidth="1"/>
    <col min="11274" max="11274" width="9.28515625" style="213" customWidth="1"/>
    <col min="11275" max="11275" width="10.42578125" style="213" customWidth="1"/>
    <col min="11276" max="11276" width="8.85546875" style="213" customWidth="1"/>
    <col min="11277" max="11277" width="9.5703125" style="213" customWidth="1"/>
    <col min="11278" max="11278" width="10" style="213" customWidth="1"/>
    <col min="11279" max="11279" width="9.5703125" style="213" customWidth="1"/>
    <col min="11280" max="11520" width="9.140625" style="213"/>
    <col min="11521" max="11521" width="10.140625" style="213" customWidth="1"/>
    <col min="11522" max="11522" width="8.5703125" style="213" customWidth="1"/>
    <col min="11523" max="11523" width="14.140625" style="213" customWidth="1"/>
    <col min="11524" max="11524" width="13.140625" style="213" customWidth="1"/>
    <col min="11525" max="11525" width="8.140625" style="213" customWidth="1"/>
    <col min="11526" max="11526" width="16.28515625" style="213" customWidth="1"/>
    <col min="11527" max="11527" width="12.7109375" style="213" customWidth="1"/>
    <col min="11528" max="11528" width="13.85546875" style="213" customWidth="1"/>
    <col min="11529" max="11529" width="15.140625" style="213" customWidth="1"/>
    <col min="11530" max="11530" width="9.28515625" style="213" customWidth="1"/>
    <col min="11531" max="11531" width="10.42578125" style="213" customWidth="1"/>
    <col min="11532" max="11532" width="8.85546875" style="213" customWidth="1"/>
    <col min="11533" max="11533" width="9.5703125" style="213" customWidth="1"/>
    <col min="11534" max="11534" width="10" style="213" customWidth="1"/>
    <col min="11535" max="11535" width="9.5703125" style="213" customWidth="1"/>
    <col min="11536" max="11776" width="9.140625" style="213"/>
    <col min="11777" max="11777" width="10.140625" style="213" customWidth="1"/>
    <col min="11778" max="11778" width="8.5703125" style="213" customWidth="1"/>
    <col min="11779" max="11779" width="14.140625" style="213" customWidth="1"/>
    <col min="11780" max="11780" width="13.140625" style="213" customWidth="1"/>
    <col min="11781" max="11781" width="8.140625" style="213" customWidth="1"/>
    <col min="11782" max="11782" width="16.28515625" style="213" customWidth="1"/>
    <col min="11783" max="11783" width="12.7109375" style="213" customWidth="1"/>
    <col min="11784" max="11784" width="13.85546875" style="213" customWidth="1"/>
    <col min="11785" max="11785" width="15.140625" style="213" customWidth="1"/>
    <col min="11786" max="11786" width="9.28515625" style="213" customWidth="1"/>
    <col min="11787" max="11787" width="10.42578125" style="213" customWidth="1"/>
    <col min="11788" max="11788" width="8.85546875" style="213" customWidth="1"/>
    <col min="11789" max="11789" width="9.5703125" style="213" customWidth="1"/>
    <col min="11790" max="11790" width="10" style="213" customWidth="1"/>
    <col min="11791" max="11791" width="9.5703125" style="213" customWidth="1"/>
    <col min="11792" max="12032" width="9.140625" style="213"/>
    <col min="12033" max="12033" width="10.140625" style="213" customWidth="1"/>
    <col min="12034" max="12034" width="8.5703125" style="213" customWidth="1"/>
    <col min="12035" max="12035" width="14.140625" style="213" customWidth="1"/>
    <col min="12036" max="12036" width="13.140625" style="213" customWidth="1"/>
    <col min="12037" max="12037" width="8.140625" style="213" customWidth="1"/>
    <col min="12038" max="12038" width="16.28515625" style="213" customWidth="1"/>
    <col min="12039" max="12039" width="12.7109375" style="213" customWidth="1"/>
    <col min="12040" max="12040" width="13.85546875" style="213" customWidth="1"/>
    <col min="12041" max="12041" width="15.140625" style="213" customWidth="1"/>
    <col min="12042" max="12042" width="9.28515625" style="213" customWidth="1"/>
    <col min="12043" max="12043" width="10.42578125" style="213" customWidth="1"/>
    <col min="12044" max="12044" width="8.85546875" style="213" customWidth="1"/>
    <col min="12045" max="12045" width="9.5703125" style="213" customWidth="1"/>
    <col min="12046" max="12046" width="10" style="213" customWidth="1"/>
    <col min="12047" max="12047" width="9.5703125" style="213" customWidth="1"/>
    <col min="12048" max="12288" width="9.140625" style="213"/>
    <col min="12289" max="12289" width="10.140625" style="213" customWidth="1"/>
    <col min="12290" max="12290" width="8.5703125" style="213" customWidth="1"/>
    <col min="12291" max="12291" width="14.140625" style="213" customWidth="1"/>
    <col min="12292" max="12292" width="13.140625" style="213" customWidth="1"/>
    <col min="12293" max="12293" width="8.140625" style="213" customWidth="1"/>
    <col min="12294" max="12294" width="16.28515625" style="213" customWidth="1"/>
    <col min="12295" max="12295" width="12.7109375" style="213" customWidth="1"/>
    <col min="12296" max="12296" width="13.85546875" style="213" customWidth="1"/>
    <col min="12297" max="12297" width="15.140625" style="213" customWidth="1"/>
    <col min="12298" max="12298" width="9.28515625" style="213" customWidth="1"/>
    <col min="12299" max="12299" width="10.42578125" style="213" customWidth="1"/>
    <col min="12300" max="12300" width="8.85546875" style="213" customWidth="1"/>
    <col min="12301" max="12301" width="9.5703125" style="213" customWidth="1"/>
    <col min="12302" max="12302" width="10" style="213" customWidth="1"/>
    <col min="12303" max="12303" width="9.5703125" style="213" customWidth="1"/>
    <col min="12304" max="12544" width="9.140625" style="213"/>
    <col min="12545" max="12545" width="10.140625" style="213" customWidth="1"/>
    <col min="12546" max="12546" width="8.5703125" style="213" customWidth="1"/>
    <col min="12547" max="12547" width="14.140625" style="213" customWidth="1"/>
    <col min="12548" max="12548" width="13.140625" style="213" customWidth="1"/>
    <col min="12549" max="12549" width="8.140625" style="213" customWidth="1"/>
    <col min="12550" max="12550" width="16.28515625" style="213" customWidth="1"/>
    <col min="12551" max="12551" width="12.7109375" style="213" customWidth="1"/>
    <col min="12552" max="12552" width="13.85546875" style="213" customWidth="1"/>
    <col min="12553" max="12553" width="15.140625" style="213" customWidth="1"/>
    <col min="12554" max="12554" width="9.28515625" style="213" customWidth="1"/>
    <col min="12555" max="12555" width="10.42578125" style="213" customWidth="1"/>
    <col min="12556" max="12556" width="8.85546875" style="213" customWidth="1"/>
    <col min="12557" max="12557" width="9.5703125" style="213" customWidth="1"/>
    <col min="12558" max="12558" width="10" style="213" customWidth="1"/>
    <col min="12559" max="12559" width="9.5703125" style="213" customWidth="1"/>
    <col min="12560" max="12800" width="9.140625" style="213"/>
    <col min="12801" max="12801" width="10.140625" style="213" customWidth="1"/>
    <col min="12802" max="12802" width="8.5703125" style="213" customWidth="1"/>
    <col min="12803" max="12803" width="14.140625" style="213" customWidth="1"/>
    <col min="12804" max="12804" width="13.140625" style="213" customWidth="1"/>
    <col min="12805" max="12805" width="8.140625" style="213" customWidth="1"/>
    <col min="12806" max="12806" width="16.28515625" style="213" customWidth="1"/>
    <col min="12807" max="12807" width="12.7109375" style="213" customWidth="1"/>
    <col min="12808" max="12808" width="13.85546875" style="213" customWidth="1"/>
    <col min="12809" max="12809" width="15.140625" style="213" customWidth="1"/>
    <col min="12810" max="12810" width="9.28515625" style="213" customWidth="1"/>
    <col min="12811" max="12811" width="10.42578125" style="213" customWidth="1"/>
    <col min="12812" max="12812" width="8.85546875" style="213" customWidth="1"/>
    <col min="12813" max="12813" width="9.5703125" style="213" customWidth="1"/>
    <col min="12814" max="12814" width="10" style="213" customWidth="1"/>
    <col min="12815" max="12815" width="9.5703125" style="213" customWidth="1"/>
    <col min="12816" max="13056" width="9.140625" style="213"/>
    <col min="13057" max="13057" width="10.140625" style="213" customWidth="1"/>
    <col min="13058" max="13058" width="8.5703125" style="213" customWidth="1"/>
    <col min="13059" max="13059" width="14.140625" style="213" customWidth="1"/>
    <col min="13060" max="13060" width="13.140625" style="213" customWidth="1"/>
    <col min="13061" max="13061" width="8.140625" style="213" customWidth="1"/>
    <col min="13062" max="13062" width="16.28515625" style="213" customWidth="1"/>
    <col min="13063" max="13063" width="12.7109375" style="213" customWidth="1"/>
    <col min="13064" max="13064" width="13.85546875" style="213" customWidth="1"/>
    <col min="13065" max="13065" width="15.140625" style="213" customWidth="1"/>
    <col min="13066" max="13066" width="9.28515625" style="213" customWidth="1"/>
    <col min="13067" max="13067" width="10.42578125" style="213" customWidth="1"/>
    <col min="13068" max="13068" width="8.85546875" style="213" customWidth="1"/>
    <col min="13069" max="13069" width="9.5703125" style="213" customWidth="1"/>
    <col min="13070" max="13070" width="10" style="213" customWidth="1"/>
    <col min="13071" max="13071" width="9.5703125" style="213" customWidth="1"/>
    <col min="13072" max="13312" width="9.140625" style="213"/>
    <col min="13313" max="13313" width="10.140625" style="213" customWidth="1"/>
    <col min="13314" max="13314" width="8.5703125" style="213" customWidth="1"/>
    <col min="13315" max="13315" width="14.140625" style="213" customWidth="1"/>
    <col min="13316" max="13316" width="13.140625" style="213" customWidth="1"/>
    <col min="13317" max="13317" width="8.140625" style="213" customWidth="1"/>
    <col min="13318" max="13318" width="16.28515625" style="213" customWidth="1"/>
    <col min="13319" max="13319" width="12.7109375" style="213" customWidth="1"/>
    <col min="13320" max="13320" width="13.85546875" style="213" customWidth="1"/>
    <col min="13321" max="13321" width="15.140625" style="213" customWidth="1"/>
    <col min="13322" max="13322" width="9.28515625" style="213" customWidth="1"/>
    <col min="13323" max="13323" width="10.42578125" style="213" customWidth="1"/>
    <col min="13324" max="13324" width="8.85546875" style="213" customWidth="1"/>
    <col min="13325" max="13325" width="9.5703125" style="213" customWidth="1"/>
    <col min="13326" max="13326" width="10" style="213" customWidth="1"/>
    <col min="13327" max="13327" width="9.5703125" style="213" customWidth="1"/>
    <col min="13328" max="13568" width="9.140625" style="213"/>
    <col min="13569" max="13569" width="10.140625" style="213" customWidth="1"/>
    <col min="13570" max="13570" width="8.5703125" style="213" customWidth="1"/>
    <col min="13571" max="13571" width="14.140625" style="213" customWidth="1"/>
    <col min="13572" max="13572" width="13.140625" style="213" customWidth="1"/>
    <col min="13573" max="13573" width="8.140625" style="213" customWidth="1"/>
    <col min="13574" max="13574" width="16.28515625" style="213" customWidth="1"/>
    <col min="13575" max="13575" width="12.7109375" style="213" customWidth="1"/>
    <col min="13576" max="13576" width="13.85546875" style="213" customWidth="1"/>
    <col min="13577" max="13577" width="15.140625" style="213" customWidth="1"/>
    <col min="13578" max="13578" width="9.28515625" style="213" customWidth="1"/>
    <col min="13579" max="13579" width="10.42578125" style="213" customWidth="1"/>
    <col min="13580" max="13580" width="8.85546875" style="213" customWidth="1"/>
    <col min="13581" max="13581" width="9.5703125" style="213" customWidth="1"/>
    <col min="13582" max="13582" width="10" style="213" customWidth="1"/>
    <col min="13583" max="13583" width="9.5703125" style="213" customWidth="1"/>
    <col min="13584" max="13824" width="9.140625" style="213"/>
    <col min="13825" max="13825" width="10.140625" style="213" customWidth="1"/>
    <col min="13826" max="13826" width="8.5703125" style="213" customWidth="1"/>
    <col min="13827" max="13827" width="14.140625" style="213" customWidth="1"/>
    <col min="13828" max="13828" width="13.140625" style="213" customWidth="1"/>
    <col min="13829" max="13829" width="8.140625" style="213" customWidth="1"/>
    <col min="13830" max="13830" width="16.28515625" style="213" customWidth="1"/>
    <col min="13831" max="13831" width="12.7109375" style="213" customWidth="1"/>
    <col min="13832" max="13832" width="13.85546875" style="213" customWidth="1"/>
    <col min="13833" max="13833" width="15.140625" style="213" customWidth="1"/>
    <col min="13834" max="13834" width="9.28515625" style="213" customWidth="1"/>
    <col min="13835" max="13835" width="10.42578125" style="213" customWidth="1"/>
    <col min="13836" max="13836" width="8.85546875" style="213" customWidth="1"/>
    <col min="13837" max="13837" width="9.5703125" style="213" customWidth="1"/>
    <col min="13838" max="13838" width="10" style="213" customWidth="1"/>
    <col min="13839" max="13839" width="9.5703125" style="213" customWidth="1"/>
    <col min="13840" max="14080" width="9.140625" style="213"/>
    <col min="14081" max="14081" width="10.140625" style="213" customWidth="1"/>
    <col min="14082" max="14082" width="8.5703125" style="213" customWidth="1"/>
    <col min="14083" max="14083" width="14.140625" style="213" customWidth="1"/>
    <col min="14084" max="14084" width="13.140625" style="213" customWidth="1"/>
    <col min="14085" max="14085" width="8.140625" style="213" customWidth="1"/>
    <col min="14086" max="14086" width="16.28515625" style="213" customWidth="1"/>
    <col min="14087" max="14087" width="12.7109375" style="213" customWidth="1"/>
    <col min="14088" max="14088" width="13.85546875" style="213" customWidth="1"/>
    <col min="14089" max="14089" width="15.140625" style="213" customWidth="1"/>
    <col min="14090" max="14090" width="9.28515625" style="213" customWidth="1"/>
    <col min="14091" max="14091" width="10.42578125" style="213" customWidth="1"/>
    <col min="14092" max="14092" width="8.85546875" style="213" customWidth="1"/>
    <col min="14093" max="14093" width="9.5703125" style="213" customWidth="1"/>
    <col min="14094" max="14094" width="10" style="213" customWidth="1"/>
    <col min="14095" max="14095" width="9.5703125" style="213" customWidth="1"/>
    <col min="14096" max="14336" width="9.140625" style="213"/>
    <col min="14337" max="14337" width="10.140625" style="213" customWidth="1"/>
    <col min="14338" max="14338" width="8.5703125" style="213" customWidth="1"/>
    <col min="14339" max="14339" width="14.140625" style="213" customWidth="1"/>
    <col min="14340" max="14340" width="13.140625" style="213" customWidth="1"/>
    <col min="14341" max="14341" width="8.140625" style="213" customWidth="1"/>
    <col min="14342" max="14342" width="16.28515625" style="213" customWidth="1"/>
    <col min="14343" max="14343" width="12.7109375" style="213" customWidth="1"/>
    <col min="14344" max="14344" width="13.85546875" style="213" customWidth="1"/>
    <col min="14345" max="14345" width="15.140625" style="213" customWidth="1"/>
    <col min="14346" max="14346" width="9.28515625" style="213" customWidth="1"/>
    <col min="14347" max="14347" width="10.42578125" style="213" customWidth="1"/>
    <col min="14348" max="14348" width="8.85546875" style="213" customWidth="1"/>
    <col min="14349" max="14349" width="9.5703125" style="213" customWidth="1"/>
    <col min="14350" max="14350" width="10" style="213" customWidth="1"/>
    <col min="14351" max="14351" width="9.5703125" style="213" customWidth="1"/>
    <col min="14352" max="14592" width="9.140625" style="213"/>
    <col min="14593" max="14593" width="10.140625" style="213" customWidth="1"/>
    <col min="14594" max="14594" width="8.5703125" style="213" customWidth="1"/>
    <col min="14595" max="14595" width="14.140625" style="213" customWidth="1"/>
    <col min="14596" max="14596" width="13.140625" style="213" customWidth="1"/>
    <col min="14597" max="14597" width="8.140625" style="213" customWidth="1"/>
    <col min="14598" max="14598" width="16.28515625" style="213" customWidth="1"/>
    <col min="14599" max="14599" width="12.7109375" style="213" customWidth="1"/>
    <col min="14600" max="14600" width="13.85546875" style="213" customWidth="1"/>
    <col min="14601" max="14601" width="15.140625" style="213" customWidth="1"/>
    <col min="14602" max="14602" width="9.28515625" style="213" customWidth="1"/>
    <col min="14603" max="14603" width="10.42578125" style="213" customWidth="1"/>
    <col min="14604" max="14604" width="8.85546875" style="213" customWidth="1"/>
    <col min="14605" max="14605" width="9.5703125" style="213" customWidth="1"/>
    <col min="14606" max="14606" width="10" style="213" customWidth="1"/>
    <col min="14607" max="14607" width="9.5703125" style="213" customWidth="1"/>
    <col min="14608" max="14848" width="9.140625" style="213"/>
    <col min="14849" max="14849" width="10.140625" style="213" customWidth="1"/>
    <col min="14850" max="14850" width="8.5703125" style="213" customWidth="1"/>
    <col min="14851" max="14851" width="14.140625" style="213" customWidth="1"/>
    <col min="14852" max="14852" width="13.140625" style="213" customWidth="1"/>
    <col min="14853" max="14853" width="8.140625" style="213" customWidth="1"/>
    <col min="14854" max="14854" width="16.28515625" style="213" customWidth="1"/>
    <col min="14855" max="14855" width="12.7109375" style="213" customWidth="1"/>
    <col min="14856" max="14856" width="13.85546875" style="213" customWidth="1"/>
    <col min="14857" max="14857" width="15.140625" style="213" customWidth="1"/>
    <col min="14858" max="14858" width="9.28515625" style="213" customWidth="1"/>
    <col min="14859" max="14859" width="10.42578125" style="213" customWidth="1"/>
    <col min="14860" max="14860" width="8.85546875" style="213" customWidth="1"/>
    <col min="14861" max="14861" width="9.5703125" style="213" customWidth="1"/>
    <col min="14862" max="14862" width="10" style="213" customWidth="1"/>
    <col min="14863" max="14863" width="9.5703125" style="213" customWidth="1"/>
    <col min="14864" max="15104" width="9.140625" style="213"/>
    <col min="15105" max="15105" width="10.140625" style="213" customWidth="1"/>
    <col min="15106" max="15106" width="8.5703125" style="213" customWidth="1"/>
    <col min="15107" max="15107" width="14.140625" style="213" customWidth="1"/>
    <col min="15108" max="15108" width="13.140625" style="213" customWidth="1"/>
    <col min="15109" max="15109" width="8.140625" style="213" customWidth="1"/>
    <col min="15110" max="15110" width="16.28515625" style="213" customWidth="1"/>
    <col min="15111" max="15111" width="12.7109375" style="213" customWidth="1"/>
    <col min="15112" max="15112" width="13.85546875" style="213" customWidth="1"/>
    <col min="15113" max="15113" width="15.140625" style="213" customWidth="1"/>
    <col min="15114" max="15114" width="9.28515625" style="213" customWidth="1"/>
    <col min="15115" max="15115" width="10.42578125" style="213" customWidth="1"/>
    <col min="15116" max="15116" width="8.85546875" style="213" customWidth="1"/>
    <col min="15117" max="15117" width="9.5703125" style="213" customWidth="1"/>
    <col min="15118" max="15118" width="10" style="213" customWidth="1"/>
    <col min="15119" max="15119" width="9.5703125" style="213" customWidth="1"/>
    <col min="15120" max="15360" width="9.140625" style="213"/>
    <col min="15361" max="15361" width="10.140625" style="213" customWidth="1"/>
    <col min="15362" max="15362" width="8.5703125" style="213" customWidth="1"/>
    <col min="15363" max="15363" width="14.140625" style="213" customWidth="1"/>
    <col min="15364" max="15364" width="13.140625" style="213" customWidth="1"/>
    <col min="15365" max="15365" width="8.140625" style="213" customWidth="1"/>
    <col min="15366" max="15366" width="16.28515625" style="213" customWidth="1"/>
    <col min="15367" max="15367" width="12.7109375" style="213" customWidth="1"/>
    <col min="15368" max="15368" width="13.85546875" style="213" customWidth="1"/>
    <col min="15369" max="15369" width="15.140625" style="213" customWidth="1"/>
    <col min="15370" max="15370" width="9.28515625" style="213" customWidth="1"/>
    <col min="15371" max="15371" width="10.42578125" style="213" customWidth="1"/>
    <col min="15372" max="15372" width="8.85546875" style="213" customWidth="1"/>
    <col min="15373" max="15373" width="9.5703125" style="213" customWidth="1"/>
    <col min="15374" max="15374" width="10" style="213" customWidth="1"/>
    <col min="15375" max="15375" width="9.5703125" style="213" customWidth="1"/>
    <col min="15376" max="15616" width="9.140625" style="213"/>
    <col min="15617" max="15617" width="10.140625" style="213" customWidth="1"/>
    <col min="15618" max="15618" width="8.5703125" style="213" customWidth="1"/>
    <col min="15619" max="15619" width="14.140625" style="213" customWidth="1"/>
    <col min="15620" max="15620" width="13.140625" style="213" customWidth="1"/>
    <col min="15621" max="15621" width="8.140625" style="213" customWidth="1"/>
    <col min="15622" max="15622" width="16.28515625" style="213" customWidth="1"/>
    <col min="15623" max="15623" width="12.7109375" style="213" customWidth="1"/>
    <col min="15624" max="15624" width="13.85546875" style="213" customWidth="1"/>
    <col min="15625" max="15625" width="15.140625" style="213" customWidth="1"/>
    <col min="15626" max="15626" width="9.28515625" style="213" customWidth="1"/>
    <col min="15627" max="15627" width="10.42578125" style="213" customWidth="1"/>
    <col min="15628" max="15628" width="8.85546875" style="213" customWidth="1"/>
    <col min="15629" max="15629" width="9.5703125" style="213" customWidth="1"/>
    <col min="15630" max="15630" width="10" style="213" customWidth="1"/>
    <col min="15631" max="15631" width="9.5703125" style="213" customWidth="1"/>
    <col min="15632" max="15872" width="9.140625" style="213"/>
    <col min="15873" max="15873" width="10.140625" style="213" customWidth="1"/>
    <col min="15874" max="15874" width="8.5703125" style="213" customWidth="1"/>
    <col min="15875" max="15875" width="14.140625" style="213" customWidth="1"/>
    <col min="15876" max="15876" width="13.140625" style="213" customWidth="1"/>
    <col min="15877" max="15877" width="8.140625" style="213" customWidth="1"/>
    <col min="15878" max="15878" width="16.28515625" style="213" customWidth="1"/>
    <col min="15879" max="15879" width="12.7109375" style="213" customWidth="1"/>
    <col min="15880" max="15880" width="13.85546875" style="213" customWidth="1"/>
    <col min="15881" max="15881" width="15.140625" style="213" customWidth="1"/>
    <col min="15882" max="15882" width="9.28515625" style="213" customWidth="1"/>
    <col min="15883" max="15883" width="10.42578125" style="213" customWidth="1"/>
    <col min="15884" max="15884" width="8.85546875" style="213" customWidth="1"/>
    <col min="15885" max="15885" width="9.5703125" style="213" customWidth="1"/>
    <col min="15886" max="15886" width="10" style="213" customWidth="1"/>
    <col min="15887" max="15887" width="9.5703125" style="213" customWidth="1"/>
    <col min="15888" max="16128" width="9.140625" style="213"/>
    <col min="16129" max="16129" width="10.140625" style="213" customWidth="1"/>
    <col min="16130" max="16130" width="8.5703125" style="213" customWidth="1"/>
    <col min="16131" max="16131" width="14.140625" style="213" customWidth="1"/>
    <col min="16132" max="16132" width="13.140625" style="213" customWidth="1"/>
    <col min="16133" max="16133" width="8.140625" style="213" customWidth="1"/>
    <col min="16134" max="16134" width="16.28515625" style="213" customWidth="1"/>
    <col min="16135" max="16135" width="12.7109375" style="213" customWidth="1"/>
    <col min="16136" max="16136" width="13.85546875" style="213" customWidth="1"/>
    <col min="16137" max="16137" width="15.140625" style="213" customWidth="1"/>
    <col min="16138" max="16138" width="9.28515625" style="213" customWidth="1"/>
    <col min="16139" max="16139" width="10.42578125" style="213" customWidth="1"/>
    <col min="16140" max="16140" width="8.85546875" style="213" customWidth="1"/>
    <col min="16141" max="16141" width="9.5703125" style="213" customWidth="1"/>
    <col min="16142" max="16142" width="10" style="213" customWidth="1"/>
    <col min="16143" max="16143" width="9.5703125" style="213" customWidth="1"/>
    <col min="16144" max="16384" width="9.140625" style="213"/>
  </cols>
  <sheetData>
    <row r="3" spans="2:14" x14ac:dyDescent="0.15">
      <c r="B3" s="213" t="str">
        <f>+[22]F13!B3</f>
        <v>MAHARASHTRA STATE POWER GENERATION CO. LTD.</v>
      </c>
      <c r="J3" s="213" t="s">
        <v>89</v>
      </c>
    </row>
    <row r="4" spans="2:14" x14ac:dyDescent="0.15">
      <c r="B4" s="213" t="str">
        <f>+[22]F13!B5</f>
        <v>Financial Year 2023-24</v>
      </c>
    </row>
    <row r="5" spans="2:14" x14ac:dyDescent="0.15">
      <c r="B5" s="213" t="s">
        <v>141</v>
      </c>
      <c r="D5" s="253" t="s">
        <v>140</v>
      </c>
      <c r="E5" s="253">
        <f>+[22]F12!C5</f>
        <v>45170</v>
      </c>
    </row>
    <row r="9" spans="2:14" ht="89.25" x14ac:dyDescent="0.15">
      <c r="B9" s="252" t="s">
        <v>88</v>
      </c>
      <c r="C9" s="171" t="s">
        <v>71</v>
      </c>
      <c r="D9" s="251" t="s">
        <v>87</v>
      </c>
      <c r="E9" s="251" t="s">
        <v>86</v>
      </c>
      <c r="F9" s="172" t="s">
        <v>85</v>
      </c>
      <c r="G9" s="172" t="s">
        <v>84</v>
      </c>
      <c r="H9" s="171" t="s">
        <v>66</v>
      </c>
      <c r="I9" s="170" t="s">
        <v>65</v>
      </c>
      <c r="J9" s="212" t="s">
        <v>250</v>
      </c>
      <c r="K9" s="169" t="s">
        <v>82</v>
      </c>
      <c r="L9" s="169" t="s">
        <v>183</v>
      </c>
      <c r="M9" s="169" t="s">
        <v>182</v>
      </c>
      <c r="N9" s="169" t="s">
        <v>181</v>
      </c>
    </row>
    <row r="10" spans="2:14" ht="15" x14ac:dyDescent="0.15">
      <c r="B10" s="239">
        <v>1</v>
      </c>
      <c r="C10" s="239" t="s">
        <v>21</v>
      </c>
      <c r="D10" s="239" t="s">
        <v>145</v>
      </c>
      <c r="E10" s="239" t="s">
        <v>19</v>
      </c>
      <c r="F10" s="248">
        <v>3898</v>
      </c>
      <c r="G10" s="248">
        <v>3924.6</v>
      </c>
      <c r="H10" s="240">
        <v>142000201</v>
      </c>
      <c r="I10" s="240" t="s">
        <v>249</v>
      </c>
      <c r="J10" s="238">
        <v>4477</v>
      </c>
      <c r="K10" s="243">
        <v>2483.7385370014927</v>
      </c>
      <c r="L10" s="169"/>
      <c r="M10" s="169"/>
      <c r="N10" s="169"/>
    </row>
    <row r="11" spans="2:14" ht="15" x14ac:dyDescent="0.15">
      <c r="B11" s="239">
        <v>2</v>
      </c>
      <c r="C11" s="239" t="s">
        <v>21</v>
      </c>
      <c r="D11" s="239" t="s">
        <v>145</v>
      </c>
      <c r="E11" s="239" t="s">
        <v>19</v>
      </c>
      <c r="F11" s="248">
        <v>1834</v>
      </c>
      <c r="G11" s="248">
        <v>1847.57</v>
      </c>
      <c r="H11" s="240">
        <v>162002344</v>
      </c>
      <c r="I11" s="240" t="s">
        <v>248</v>
      </c>
      <c r="J11" s="238">
        <v>4256</v>
      </c>
      <c r="K11" s="243">
        <v>3381.5190229139644</v>
      </c>
      <c r="L11" s="169"/>
      <c r="M11" s="169"/>
      <c r="N11" s="169"/>
    </row>
    <row r="12" spans="2:14" ht="15" x14ac:dyDescent="0.15">
      <c r="B12" s="239"/>
      <c r="C12" s="239" t="s">
        <v>18</v>
      </c>
      <c r="D12" s="239" t="s">
        <v>11</v>
      </c>
      <c r="E12" s="239" t="s">
        <v>10</v>
      </c>
      <c r="F12" s="241">
        <v>1965</v>
      </c>
      <c r="G12" s="241">
        <v>1979.53</v>
      </c>
      <c r="H12" s="240">
        <v>162002344</v>
      </c>
      <c r="I12" s="240" t="s">
        <v>248</v>
      </c>
      <c r="J12" s="238">
        <v>4565</v>
      </c>
      <c r="K12" s="243">
        <v>2684.4436386904126</v>
      </c>
      <c r="L12" s="169"/>
      <c r="M12" s="169"/>
      <c r="N12" s="169"/>
    </row>
    <row r="13" spans="2:14" ht="15" x14ac:dyDescent="0.15">
      <c r="B13" s="239">
        <v>3</v>
      </c>
      <c r="C13" s="239" t="s">
        <v>21</v>
      </c>
      <c r="D13" s="239" t="s">
        <v>145</v>
      </c>
      <c r="E13" s="239" t="s">
        <v>19</v>
      </c>
      <c r="F13" s="249">
        <v>3898</v>
      </c>
      <c r="G13" s="249">
        <v>3921.7</v>
      </c>
      <c r="H13" s="240">
        <v>162002345</v>
      </c>
      <c r="I13" s="240" t="s">
        <v>248</v>
      </c>
      <c r="J13" s="238">
        <v>3777</v>
      </c>
      <c r="K13" s="243">
        <v>2926.8964220479211</v>
      </c>
      <c r="L13" s="169"/>
      <c r="M13" s="169"/>
      <c r="N13" s="169"/>
    </row>
    <row r="14" spans="2:14" ht="15" x14ac:dyDescent="0.15">
      <c r="B14" s="236">
        <v>4</v>
      </c>
      <c r="C14" s="239" t="s">
        <v>21</v>
      </c>
      <c r="D14" s="239" t="s">
        <v>145</v>
      </c>
      <c r="E14" s="239" t="s">
        <v>19</v>
      </c>
      <c r="F14" s="249">
        <v>1919.93</v>
      </c>
      <c r="G14" s="249">
        <v>1932.72</v>
      </c>
      <c r="H14" s="240">
        <v>162002348</v>
      </c>
      <c r="I14" s="240" t="s">
        <v>247</v>
      </c>
      <c r="J14" s="238">
        <v>3948</v>
      </c>
      <c r="K14" s="243">
        <v>2323.969645329641</v>
      </c>
      <c r="L14" s="169"/>
      <c r="M14" s="169"/>
      <c r="N14" s="169"/>
    </row>
    <row r="15" spans="2:14" ht="15" x14ac:dyDescent="0.15">
      <c r="B15" s="236"/>
      <c r="C15" s="239" t="s">
        <v>18</v>
      </c>
      <c r="D15" s="239" t="s">
        <v>11</v>
      </c>
      <c r="E15" s="239" t="s">
        <v>10</v>
      </c>
      <c r="F15" s="249">
        <v>2057.0700000000002</v>
      </c>
      <c r="G15" s="249">
        <v>2070.73</v>
      </c>
      <c r="H15" s="240">
        <v>162002348</v>
      </c>
      <c r="I15" s="240" t="s">
        <v>247</v>
      </c>
      <c r="J15" s="238">
        <v>3504</v>
      </c>
      <c r="K15" s="243">
        <v>2280.5777825069163</v>
      </c>
      <c r="L15" s="169"/>
      <c r="M15" s="169"/>
      <c r="N15" s="169"/>
    </row>
    <row r="16" spans="2:14" ht="45" x14ac:dyDescent="0.15">
      <c r="B16" s="236">
        <v>5</v>
      </c>
      <c r="C16" s="250" t="s">
        <v>245</v>
      </c>
      <c r="D16" s="239" t="s">
        <v>11</v>
      </c>
      <c r="E16" s="239" t="s">
        <v>10</v>
      </c>
      <c r="F16" s="249">
        <v>3704</v>
      </c>
      <c r="G16" s="248">
        <v>3837.01</v>
      </c>
      <c r="H16" s="240">
        <v>162000293</v>
      </c>
      <c r="I16" s="239" t="s">
        <v>246</v>
      </c>
      <c r="J16" s="238">
        <v>4150</v>
      </c>
      <c r="K16" s="243">
        <v>2756.4468840813697</v>
      </c>
      <c r="L16" s="169"/>
      <c r="M16" s="169"/>
      <c r="N16" s="169"/>
    </row>
    <row r="17" spans="2:14" ht="15" x14ac:dyDescent="0.15">
      <c r="B17" s="236">
        <v>6</v>
      </c>
      <c r="C17" s="239" t="s">
        <v>21</v>
      </c>
      <c r="D17" s="239" t="s">
        <v>145</v>
      </c>
      <c r="E17" s="239" t="s">
        <v>19</v>
      </c>
      <c r="F17" s="249">
        <v>1969.17</v>
      </c>
      <c r="G17" s="249">
        <v>1984.62</v>
      </c>
      <c r="H17" s="240">
        <v>162002352</v>
      </c>
      <c r="I17" s="239" t="s">
        <v>244</v>
      </c>
      <c r="J17" s="238">
        <v>3308</v>
      </c>
      <c r="K17" s="243">
        <v>2307.9645933014353</v>
      </c>
      <c r="L17" s="169"/>
      <c r="M17" s="169"/>
      <c r="N17" s="169"/>
    </row>
    <row r="18" spans="2:14" ht="15" x14ac:dyDescent="0.15">
      <c r="B18" s="236"/>
      <c r="C18" s="239" t="s">
        <v>18</v>
      </c>
      <c r="D18" s="239" t="s">
        <v>11</v>
      </c>
      <c r="E18" s="239" t="s">
        <v>10</v>
      </c>
      <c r="F18" s="249">
        <v>2109.83</v>
      </c>
      <c r="G18" s="249">
        <v>2126.38</v>
      </c>
      <c r="H18" s="240">
        <v>162002352</v>
      </c>
      <c r="I18" s="239" t="s">
        <v>244</v>
      </c>
      <c r="J18" s="238">
        <v>4066</v>
      </c>
      <c r="K18" s="243">
        <v>2153.6020311012376</v>
      </c>
      <c r="L18" s="169"/>
      <c r="M18" s="169"/>
      <c r="N18" s="169"/>
    </row>
    <row r="19" spans="2:14" ht="15" x14ac:dyDescent="0.15">
      <c r="B19" s="236">
        <v>7</v>
      </c>
      <c r="C19" s="239" t="s">
        <v>21</v>
      </c>
      <c r="D19" s="239" t="s">
        <v>145</v>
      </c>
      <c r="E19" s="239" t="s">
        <v>19</v>
      </c>
      <c r="F19" s="249">
        <v>3978</v>
      </c>
      <c r="G19" s="249">
        <v>4009.12</v>
      </c>
      <c r="H19" s="240">
        <v>162002354</v>
      </c>
      <c r="I19" s="239" t="s">
        <v>244</v>
      </c>
      <c r="J19" s="238">
        <v>4305</v>
      </c>
      <c r="K19" s="243">
        <v>2019.4921135646689</v>
      </c>
      <c r="L19" s="169"/>
      <c r="M19" s="169"/>
      <c r="N19" s="169"/>
    </row>
    <row r="20" spans="2:14" ht="15" x14ac:dyDescent="0.15">
      <c r="B20" s="236">
        <v>8</v>
      </c>
      <c r="C20" s="239" t="s">
        <v>18</v>
      </c>
      <c r="D20" s="239" t="s">
        <v>11</v>
      </c>
      <c r="E20" s="239" t="s">
        <v>10</v>
      </c>
      <c r="F20" s="248">
        <v>3922</v>
      </c>
      <c r="G20" s="248">
        <v>3949.13</v>
      </c>
      <c r="H20" s="240">
        <v>162002350</v>
      </c>
      <c r="I20" s="239" t="s">
        <v>246</v>
      </c>
      <c r="J20" s="238">
        <v>4238</v>
      </c>
      <c r="K20" s="243">
        <v>2628.3187103594082</v>
      </c>
      <c r="L20" s="169"/>
      <c r="M20" s="169"/>
      <c r="N20" s="169"/>
    </row>
    <row r="21" spans="2:14" ht="15" x14ac:dyDescent="0.15">
      <c r="B21" s="236">
        <v>9</v>
      </c>
      <c r="C21" s="239" t="s">
        <v>21</v>
      </c>
      <c r="D21" s="239" t="s">
        <v>145</v>
      </c>
      <c r="E21" s="239" t="s">
        <v>19</v>
      </c>
      <c r="F21" s="241">
        <v>1909.57</v>
      </c>
      <c r="G21" s="241">
        <v>1922.83</v>
      </c>
      <c r="H21" s="240">
        <v>162002356</v>
      </c>
      <c r="I21" s="239" t="s">
        <v>243</v>
      </c>
      <c r="J21" s="238">
        <v>3837</v>
      </c>
      <c r="K21" s="243">
        <v>2285.5716084356313</v>
      </c>
      <c r="L21" s="169"/>
      <c r="M21" s="169"/>
      <c r="N21" s="169"/>
    </row>
    <row r="22" spans="2:14" ht="15" x14ac:dyDescent="0.15">
      <c r="B22" s="236"/>
      <c r="C22" s="239" t="s">
        <v>18</v>
      </c>
      <c r="D22" s="239" t="s">
        <v>11</v>
      </c>
      <c r="E22" s="239" t="s">
        <v>10</v>
      </c>
      <c r="F22" s="241">
        <v>1975.43</v>
      </c>
      <c r="G22" s="241">
        <v>1989.1</v>
      </c>
      <c r="H22" s="240">
        <v>162002356</v>
      </c>
      <c r="I22" s="239" t="s">
        <v>243</v>
      </c>
      <c r="J22" s="238">
        <v>4214</v>
      </c>
      <c r="K22" s="243">
        <v>1732.6937794040773</v>
      </c>
      <c r="L22" s="169"/>
      <c r="M22" s="169"/>
      <c r="N22" s="169"/>
    </row>
    <row r="23" spans="2:14" ht="15" x14ac:dyDescent="0.15">
      <c r="B23" s="236">
        <v>10</v>
      </c>
      <c r="C23" s="239" t="s">
        <v>21</v>
      </c>
      <c r="D23" s="239" t="s">
        <v>145</v>
      </c>
      <c r="E23" s="239" t="s">
        <v>19</v>
      </c>
      <c r="F23" s="242">
        <v>1965.61</v>
      </c>
      <c r="G23" s="242">
        <v>1973.71</v>
      </c>
      <c r="H23" s="240">
        <v>161000125</v>
      </c>
      <c r="I23" s="239" t="s">
        <v>244</v>
      </c>
      <c r="J23" s="238">
        <v>3850</v>
      </c>
      <c r="K23" s="243">
        <v>2066.0127852916312</v>
      </c>
      <c r="L23" s="169"/>
      <c r="M23" s="169"/>
      <c r="N23" s="169"/>
    </row>
    <row r="24" spans="2:14" ht="15" x14ac:dyDescent="0.15">
      <c r="B24" s="236"/>
      <c r="C24" s="239" t="s">
        <v>18</v>
      </c>
      <c r="D24" s="239" t="s">
        <v>11</v>
      </c>
      <c r="E24" s="239" t="s">
        <v>10</v>
      </c>
      <c r="F24" s="241">
        <v>2033.39</v>
      </c>
      <c r="G24" s="241">
        <v>2041.78</v>
      </c>
      <c r="H24" s="240">
        <v>161000125</v>
      </c>
      <c r="I24" s="239" t="s">
        <v>244</v>
      </c>
      <c r="J24" s="238">
        <v>4150</v>
      </c>
      <c r="K24" s="243">
        <v>2431.455835628045</v>
      </c>
      <c r="L24" s="169"/>
      <c r="M24" s="169"/>
      <c r="N24" s="169"/>
    </row>
    <row r="25" spans="2:14" ht="45" x14ac:dyDescent="0.15">
      <c r="B25" s="236">
        <v>11</v>
      </c>
      <c r="C25" s="250" t="s">
        <v>245</v>
      </c>
      <c r="D25" s="239" t="s">
        <v>11</v>
      </c>
      <c r="E25" s="239" t="s">
        <v>10</v>
      </c>
      <c r="F25" s="241">
        <v>3904.5</v>
      </c>
      <c r="G25" s="241">
        <v>4043.38</v>
      </c>
      <c r="H25" s="240">
        <v>162000295</v>
      </c>
      <c r="I25" s="239" t="s">
        <v>244</v>
      </c>
      <c r="J25" s="238">
        <v>4150</v>
      </c>
      <c r="K25" s="243">
        <v>2087.1011247877759</v>
      </c>
      <c r="L25" s="169"/>
      <c r="M25" s="169"/>
      <c r="N25" s="169"/>
    </row>
    <row r="26" spans="2:14" ht="15" x14ac:dyDescent="0.15">
      <c r="B26" s="236">
        <v>12</v>
      </c>
      <c r="C26" s="239" t="s">
        <v>21</v>
      </c>
      <c r="D26" s="239" t="s">
        <v>145</v>
      </c>
      <c r="E26" s="239" t="s">
        <v>19</v>
      </c>
      <c r="F26" s="248">
        <v>1895.79</v>
      </c>
      <c r="G26" s="248">
        <v>1905.93</v>
      </c>
      <c r="H26" s="240">
        <v>162002358</v>
      </c>
      <c r="I26" s="239" t="s">
        <v>243</v>
      </c>
      <c r="J26" s="238">
        <v>4209</v>
      </c>
      <c r="K26" s="243">
        <v>2126.3068469991545</v>
      </c>
      <c r="L26" s="169"/>
      <c r="M26" s="169"/>
      <c r="N26" s="169"/>
    </row>
    <row r="27" spans="2:14" ht="15" x14ac:dyDescent="0.15">
      <c r="B27" s="236"/>
      <c r="C27" s="239" t="s">
        <v>18</v>
      </c>
      <c r="D27" s="239" t="s">
        <v>11</v>
      </c>
      <c r="E27" s="239" t="s">
        <v>10</v>
      </c>
      <c r="F27" s="249">
        <v>2031.21</v>
      </c>
      <c r="G27" s="249">
        <v>2042.47</v>
      </c>
      <c r="H27" s="240">
        <v>162002358</v>
      </c>
      <c r="I27" s="239" t="s">
        <v>243</v>
      </c>
      <c r="J27" s="238">
        <v>3804</v>
      </c>
      <c r="K27" s="243">
        <v>2742.0476898566117</v>
      </c>
      <c r="L27" s="169"/>
      <c r="M27" s="169"/>
      <c r="N27" s="169"/>
    </row>
    <row r="28" spans="2:14" ht="15" x14ac:dyDescent="0.15">
      <c r="B28" s="236">
        <v>13</v>
      </c>
      <c r="C28" s="239" t="s">
        <v>21</v>
      </c>
      <c r="D28" s="239" t="s">
        <v>145</v>
      </c>
      <c r="E28" s="239" t="s">
        <v>19</v>
      </c>
      <c r="F28" s="248">
        <v>2045.73</v>
      </c>
      <c r="G28" s="248">
        <v>2050.41</v>
      </c>
      <c r="H28" s="240">
        <v>162002359</v>
      </c>
      <c r="I28" s="239" t="s">
        <v>242</v>
      </c>
      <c r="J28" s="238">
        <v>4423</v>
      </c>
      <c r="K28" s="243">
        <v>1892.8969799010836</v>
      </c>
      <c r="L28" s="169"/>
      <c r="M28" s="169"/>
      <c r="N28" s="169"/>
    </row>
    <row r="29" spans="2:14" ht="15" x14ac:dyDescent="0.15">
      <c r="B29" s="236"/>
      <c r="C29" s="239" t="s">
        <v>18</v>
      </c>
      <c r="D29" s="239" t="s">
        <v>11</v>
      </c>
      <c r="E29" s="239" t="s">
        <v>10</v>
      </c>
      <c r="F29" s="248">
        <v>2116.27</v>
      </c>
      <c r="G29" s="248">
        <v>2121.12</v>
      </c>
      <c r="H29" s="240">
        <v>162002359</v>
      </c>
      <c r="I29" s="239" t="s">
        <v>242</v>
      </c>
      <c r="J29" s="238">
        <v>4519</v>
      </c>
      <c r="K29" s="243">
        <v>2465.2832357637039</v>
      </c>
      <c r="L29" s="169"/>
      <c r="M29" s="169"/>
      <c r="N29" s="169"/>
    </row>
    <row r="30" spans="2:14" ht="15" x14ac:dyDescent="0.15">
      <c r="B30" s="236">
        <v>14</v>
      </c>
      <c r="C30" s="239" t="s">
        <v>21</v>
      </c>
      <c r="D30" s="239" t="s">
        <v>145</v>
      </c>
      <c r="E30" s="239" t="s">
        <v>19</v>
      </c>
      <c r="F30" s="241">
        <v>4038</v>
      </c>
      <c r="G30" s="241">
        <v>4061.53</v>
      </c>
      <c r="H30" s="240">
        <v>162002363</v>
      </c>
      <c r="I30" s="239" t="s">
        <v>241</v>
      </c>
      <c r="J30" s="238">
        <v>4445</v>
      </c>
      <c r="K30" s="243">
        <v>2209.1705770450221</v>
      </c>
      <c r="L30" s="169"/>
      <c r="M30" s="169"/>
      <c r="N30" s="169"/>
    </row>
    <row r="31" spans="2:14" ht="15" x14ac:dyDescent="0.15">
      <c r="B31" s="236">
        <v>15</v>
      </c>
      <c r="C31" s="239" t="s">
        <v>21</v>
      </c>
      <c r="D31" s="239" t="s">
        <v>145</v>
      </c>
      <c r="E31" s="239" t="s">
        <v>19</v>
      </c>
      <c r="F31" s="241">
        <v>1885.27</v>
      </c>
      <c r="G31" s="241">
        <v>1900.09</v>
      </c>
      <c r="H31" s="240">
        <v>162002361</v>
      </c>
      <c r="I31" s="239" t="s">
        <v>241</v>
      </c>
      <c r="J31" s="238">
        <v>4038</v>
      </c>
      <c r="K31" s="243">
        <v>2889.2604501607721</v>
      </c>
      <c r="L31" s="169"/>
      <c r="M31" s="169"/>
      <c r="N31" s="169"/>
    </row>
    <row r="32" spans="2:14" ht="15" x14ac:dyDescent="0.15">
      <c r="B32" s="247"/>
      <c r="C32" s="239" t="s">
        <v>18</v>
      </c>
      <c r="D32" s="239" t="s">
        <v>11</v>
      </c>
      <c r="E32" s="239" t="s">
        <v>10</v>
      </c>
      <c r="F32" s="241">
        <v>2019.93</v>
      </c>
      <c r="G32" s="241">
        <v>2035.82</v>
      </c>
      <c r="H32" s="240">
        <v>162002361</v>
      </c>
      <c r="I32" s="239" t="s">
        <v>241</v>
      </c>
      <c r="J32" s="238">
        <v>4660</v>
      </c>
      <c r="K32" s="243">
        <v>2438.0800212539853</v>
      </c>
      <c r="L32" s="169"/>
      <c r="M32" s="169"/>
      <c r="N32" s="169"/>
    </row>
    <row r="33" spans="2:14" ht="15" x14ac:dyDescent="0.15">
      <c r="B33" s="236">
        <v>16</v>
      </c>
      <c r="C33" s="239" t="s">
        <v>21</v>
      </c>
      <c r="D33" s="239" t="s">
        <v>145</v>
      </c>
      <c r="E33" s="239" t="s">
        <v>19</v>
      </c>
      <c r="F33" s="241">
        <v>1803.1</v>
      </c>
      <c r="G33" s="241">
        <v>1815.16</v>
      </c>
      <c r="H33" s="240">
        <v>162002366</v>
      </c>
      <c r="I33" s="239" t="s">
        <v>240</v>
      </c>
      <c r="J33" s="238">
        <v>4042</v>
      </c>
      <c r="K33" s="243">
        <v>2633.9061835954099</v>
      </c>
      <c r="L33" s="169"/>
      <c r="M33" s="169"/>
      <c r="N33" s="169"/>
    </row>
    <row r="34" spans="2:14" ht="15" x14ac:dyDescent="0.15">
      <c r="B34" s="236"/>
      <c r="C34" s="239" t="s">
        <v>18</v>
      </c>
      <c r="D34" s="239" t="s">
        <v>11</v>
      </c>
      <c r="E34" s="239" t="s">
        <v>10</v>
      </c>
      <c r="F34" s="241">
        <v>1931.9</v>
      </c>
      <c r="G34" s="241">
        <v>1944.82</v>
      </c>
      <c r="H34" s="240">
        <v>162002366</v>
      </c>
      <c r="I34" s="239" t="s">
        <v>240</v>
      </c>
      <c r="J34" s="238">
        <v>4420</v>
      </c>
      <c r="K34" s="243">
        <v>3178.7013126748443</v>
      </c>
      <c r="L34" s="169"/>
      <c r="M34" s="169"/>
      <c r="N34" s="169"/>
    </row>
    <row r="35" spans="2:14" ht="15" x14ac:dyDescent="0.15">
      <c r="B35" s="236">
        <v>17</v>
      </c>
      <c r="C35" s="239" t="s">
        <v>21</v>
      </c>
      <c r="D35" s="239" t="s">
        <v>145</v>
      </c>
      <c r="E35" s="239" t="s">
        <v>19</v>
      </c>
      <c r="F35" s="241">
        <v>1933</v>
      </c>
      <c r="G35" s="241">
        <v>1987.35</v>
      </c>
      <c r="H35" s="236">
        <v>162002370</v>
      </c>
      <c r="I35" s="239" t="s">
        <v>240</v>
      </c>
      <c r="J35" s="238">
        <v>3651</v>
      </c>
      <c r="K35" s="243">
        <v>2774.3677130044844</v>
      </c>
      <c r="L35" s="169"/>
      <c r="M35" s="169"/>
      <c r="N35" s="169"/>
    </row>
    <row r="36" spans="2:14" ht="15" x14ac:dyDescent="0.15">
      <c r="B36" s="236"/>
      <c r="C36" s="239" t="s">
        <v>18</v>
      </c>
      <c r="D36" s="239" t="s">
        <v>11</v>
      </c>
      <c r="E36" s="239" t="s">
        <v>10</v>
      </c>
      <c r="F36" s="241">
        <v>1933</v>
      </c>
      <c r="G36" s="241">
        <v>1987.35</v>
      </c>
      <c r="H36" s="236">
        <v>162002370</v>
      </c>
      <c r="I36" s="239" t="s">
        <v>240</v>
      </c>
      <c r="J36" s="238">
        <v>4329</v>
      </c>
      <c r="K36" s="243">
        <v>3527.584173441734</v>
      </c>
      <c r="L36" s="169"/>
      <c r="M36" s="169"/>
      <c r="N36" s="169"/>
    </row>
    <row r="37" spans="2:14" ht="15" x14ac:dyDescent="0.15">
      <c r="B37" s="236">
        <v>18</v>
      </c>
      <c r="C37" s="239" t="s">
        <v>21</v>
      </c>
      <c r="D37" s="239" t="s">
        <v>145</v>
      </c>
      <c r="E37" s="239" t="s">
        <v>19</v>
      </c>
      <c r="F37" s="241">
        <v>2026.56</v>
      </c>
      <c r="G37" s="241">
        <v>2041.65</v>
      </c>
      <c r="H37" s="236">
        <v>162002369</v>
      </c>
      <c r="I37" s="239" t="s">
        <v>239</v>
      </c>
      <c r="J37" s="238">
        <v>3778</v>
      </c>
      <c r="K37" s="243">
        <v>2273.4786514478969</v>
      </c>
      <c r="L37" s="169"/>
      <c r="M37" s="169"/>
      <c r="N37" s="169"/>
    </row>
    <row r="38" spans="2:14" ht="15" x14ac:dyDescent="0.15">
      <c r="B38" s="236"/>
      <c r="C38" s="239" t="s">
        <v>18</v>
      </c>
      <c r="D38" s="239" t="s">
        <v>11</v>
      </c>
      <c r="E38" s="239" t="s">
        <v>10</v>
      </c>
      <c r="F38" s="241">
        <v>2096.44</v>
      </c>
      <c r="G38" s="241">
        <v>2112.0500000000002</v>
      </c>
      <c r="H38" s="236">
        <v>162002369</v>
      </c>
      <c r="I38" s="239" t="s">
        <v>239</v>
      </c>
      <c r="J38" s="238">
        <v>3778</v>
      </c>
      <c r="K38" s="243">
        <v>2261.0177533551732</v>
      </c>
      <c r="L38" s="169"/>
      <c r="M38" s="169"/>
      <c r="N38" s="169"/>
    </row>
    <row r="39" spans="2:14" ht="15" x14ac:dyDescent="0.15">
      <c r="B39" s="236">
        <v>19</v>
      </c>
      <c r="C39" s="239" t="s">
        <v>21</v>
      </c>
      <c r="D39" s="239" t="s">
        <v>145</v>
      </c>
      <c r="E39" s="239" t="s">
        <v>19</v>
      </c>
      <c r="F39" s="241">
        <v>4063</v>
      </c>
      <c r="G39" s="241">
        <v>4065.04</v>
      </c>
      <c r="H39" s="236">
        <v>162002372</v>
      </c>
      <c r="I39" s="239" t="s">
        <v>238</v>
      </c>
      <c r="J39" s="238">
        <v>4354</v>
      </c>
      <c r="K39" s="243">
        <v>1945.1119799812325</v>
      </c>
      <c r="L39" s="169"/>
      <c r="M39" s="169"/>
      <c r="N39" s="169"/>
    </row>
    <row r="40" spans="2:14" ht="15" x14ac:dyDescent="0.15">
      <c r="B40" s="236">
        <v>20</v>
      </c>
      <c r="C40" s="239" t="s">
        <v>21</v>
      </c>
      <c r="D40" s="239" t="s">
        <v>145</v>
      </c>
      <c r="E40" s="239" t="s">
        <v>19</v>
      </c>
      <c r="F40" s="241">
        <v>3897.25</v>
      </c>
      <c r="G40" s="241">
        <v>3915.7</v>
      </c>
      <c r="H40" s="240">
        <v>162002374</v>
      </c>
      <c r="I40" s="239" t="s">
        <v>237</v>
      </c>
      <c r="J40" s="238">
        <v>4476</v>
      </c>
      <c r="K40" s="243">
        <v>2432.6768350810294</v>
      </c>
      <c r="L40" s="169"/>
      <c r="M40" s="169"/>
      <c r="N40" s="169"/>
    </row>
    <row r="41" spans="2:14" ht="15" x14ac:dyDescent="0.15">
      <c r="B41" s="236">
        <v>21</v>
      </c>
      <c r="C41" s="239" t="s">
        <v>21</v>
      </c>
      <c r="D41" s="239" t="s">
        <v>145</v>
      </c>
      <c r="E41" s="239" t="s">
        <v>19</v>
      </c>
      <c r="F41" s="241">
        <v>1875.51</v>
      </c>
      <c r="G41" s="241">
        <v>1888.87</v>
      </c>
      <c r="H41" s="240">
        <v>162002377</v>
      </c>
      <c r="I41" s="239" t="s">
        <v>236</v>
      </c>
      <c r="J41" s="238">
        <v>3093</v>
      </c>
      <c r="K41" s="243">
        <v>1923.5002634629568</v>
      </c>
      <c r="L41" s="169"/>
      <c r="M41" s="169"/>
      <c r="N41" s="169"/>
    </row>
    <row r="42" spans="2:14" ht="15" x14ac:dyDescent="0.15">
      <c r="B42" s="236"/>
      <c r="C42" s="239" t="s">
        <v>18</v>
      </c>
      <c r="D42" s="239" t="s">
        <v>11</v>
      </c>
      <c r="E42" s="239" t="s">
        <v>10</v>
      </c>
      <c r="F42" s="241">
        <v>1942.49</v>
      </c>
      <c r="G42" s="241">
        <v>1956.3</v>
      </c>
      <c r="H42" s="240">
        <v>162002377</v>
      </c>
      <c r="I42" s="239" t="s">
        <v>236</v>
      </c>
      <c r="J42" s="238">
        <v>3667</v>
      </c>
      <c r="K42" s="243">
        <v>1923.5002634629568</v>
      </c>
      <c r="L42" s="169"/>
      <c r="M42" s="169"/>
      <c r="N42" s="169"/>
    </row>
    <row r="43" spans="2:14" ht="15" x14ac:dyDescent="0.15">
      <c r="B43" s="236">
        <v>22</v>
      </c>
      <c r="C43" s="239" t="s">
        <v>21</v>
      </c>
      <c r="D43" s="239" t="s">
        <v>145</v>
      </c>
      <c r="E43" s="239" t="s">
        <v>19</v>
      </c>
      <c r="F43" s="241">
        <v>2011.06</v>
      </c>
      <c r="G43" s="241">
        <v>2025.48</v>
      </c>
      <c r="H43" s="240">
        <v>162002379</v>
      </c>
      <c r="I43" s="241" t="s">
        <v>235</v>
      </c>
      <c r="J43" s="238">
        <v>4168</v>
      </c>
      <c r="K43" s="243">
        <v>2269.5448684071448</v>
      </c>
      <c r="L43" s="169"/>
      <c r="M43" s="169"/>
      <c r="N43" s="169"/>
    </row>
    <row r="44" spans="2:14" ht="15" x14ac:dyDescent="0.15">
      <c r="B44" s="236"/>
      <c r="C44" s="239" t="s">
        <v>18</v>
      </c>
      <c r="D44" s="239" t="s">
        <v>11</v>
      </c>
      <c r="E44" s="239" t="s">
        <v>10</v>
      </c>
      <c r="F44" s="241">
        <v>2080.39</v>
      </c>
      <c r="G44" s="241">
        <v>2095.33</v>
      </c>
      <c r="H44" s="240">
        <v>162002379</v>
      </c>
      <c r="I44" s="241" t="s">
        <v>235</v>
      </c>
      <c r="J44" s="238">
        <v>3869</v>
      </c>
      <c r="K44" s="243">
        <v>2475.7999152183129</v>
      </c>
      <c r="L44" s="169"/>
      <c r="M44" s="169"/>
      <c r="N44" s="169"/>
    </row>
    <row r="45" spans="2:14" ht="15" x14ac:dyDescent="0.15">
      <c r="B45" s="236">
        <v>23</v>
      </c>
      <c r="C45" s="239" t="s">
        <v>21</v>
      </c>
      <c r="D45" s="239" t="s">
        <v>145</v>
      </c>
      <c r="E45" s="239" t="s">
        <v>19</v>
      </c>
      <c r="F45" s="241">
        <v>1839.28</v>
      </c>
      <c r="G45" s="241">
        <v>1900.34</v>
      </c>
      <c r="H45" s="236">
        <v>162002382</v>
      </c>
      <c r="I45" s="239" t="s">
        <v>234</v>
      </c>
      <c r="J45" s="238">
        <v>3848</v>
      </c>
      <c r="K45" s="243">
        <v>3210.458893068243</v>
      </c>
      <c r="L45" s="169"/>
      <c r="M45" s="169"/>
      <c r="N45" s="169"/>
    </row>
    <row r="46" spans="2:14" ht="15" x14ac:dyDescent="0.15">
      <c r="B46" s="236"/>
      <c r="C46" s="239" t="s">
        <v>18</v>
      </c>
      <c r="D46" s="239" t="s">
        <v>11</v>
      </c>
      <c r="E46" s="239" t="s">
        <v>10</v>
      </c>
      <c r="F46" s="241">
        <v>1902.72</v>
      </c>
      <c r="G46" s="241">
        <v>1965.91</v>
      </c>
      <c r="H46" s="236">
        <v>162002382</v>
      </c>
      <c r="I46" s="239" t="s">
        <v>234</v>
      </c>
      <c r="J46" s="238">
        <v>4482</v>
      </c>
      <c r="K46" s="243">
        <v>2299.6544994197698</v>
      </c>
      <c r="L46" s="169"/>
      <c r="M46" s="169"/>
      <c r="N46" s="169"/>
    </row>
    <row r="47" spans="2:14" ht="15" x14ac:dyDescent="0.15">
      <c r="B47" s="246">
        <v>24</v>
      </c>
      <c r="C47" s="244" t="s">
        <v>21</v>
      </c>
      <c r="D47" s="244" t="s">
        <v>145</v>
      </c>
      <c r="E47" s="244" t="s">
        <v>19</v>
      </c>
      <c r="F47" s="242">
        <v>4115</v>
      </c>
      <c r="G47" s="242">
        <v>4133</v>
      </c>
      <c r="H47" s="245">
        <v>162002383</v>
      </c>
      <c r="I47" s="244" t="s">
        <v>234</v>
      </c>
      <c r="J47" s="238">
        <v>3855</v>
      </c>
      <c r="K47" s="243">
        <v>2591.8389090134242</v>
      </c>
      <c r="L47" s="169"/>
      <c r="M47" s="169"/>
      <c r="N47" s="169"/>
    </row>
    <row r="48" spans="2:14" ht="15" x14ac:dyDescent="0.15">
      <c r="B48" s="236">
        <v>25</v>
      </c>
      <c r="C48" s="239" t="s">
        <v>21</v>
      </c>
      <c r="D48" s="239" t="s">
        <v>145</v>
      </c>
      <c r="E48" s="239" t="s">
        <v>19</v>
      </c>
      <c r="F48" s="241">
        <v>4018</v>
      </c>
      <c r="G48" s="241">
        <v>4046.55</v>
      </c>
      <c r="H48" s="240">
        <v>162002386</v>
      </c>
      <c r="I48" s="239" t="s">
        <v>233</v>
      </c>
      <c r="J48" s="238">
        <v>4131</v>
      </c>
      <c r="K48" s="243">
        <v>2189.9397027600849</v>
      </c>
      <c r="L48" s="169"/>
      <c r="M48" s="169"/>
      <c r="N48" s="169"/>
    </row>
    <row r="49" spans="2:14" ht="15" x14ac:dyDescent="0.15">
      <c r="B49" s="236">
        <v>26</v>
      </c>
      <c r="C49" s="239" t="s">
        <v>21</v>
      </c>
      <c r="D49" s="239" t="s">
        <v>145</v>
      </c>
      <c r="E49" s="239" t="s">
        <v>19</v>
      </c>
      <c r="F49" s="241">
        <v>3872</v>
      </c>
      <c r="G49" s="241">
        <v>3899.85</v>
      </c>
      <c r="H49" s="240">
        <v>162002388</v>
      </c>
      <c r="I49" s="239" t="s">
        <v>232</v>
      </c>
      <c r="J49" s="238">
        <v>3950</v>
      </c>
      <c r="K49" s="243">
        <v>1926.5125749763233</v>
      </c>
      <c r="L49" s="169"/>
      <c r="M49" s="169"/>
      <c r="N49" s="169"/>
    </row>
    <row r="50" spans="2:14" ht="15" x14ac:dyDescent="0.15">
      <c r="B50" s="236">
        <v>27</v>
      </c>
      <c r="C50" s="239" t="s">
        <v>21</v>
      </c>
      <c r="D50" s="239" t="s">
        <v>145</v>
      </c>
      <c r="E50" s="239" t="s">
        <v>19</v>
      </c>
      <c r="F50" s="241">
        <v>1918</v>
      </c>
      <c r="G50" s="241">
        <v>1931.41</v>
      </c>
      <c r="H50" s="240">
        <v>162002392</v>
      </c>
      <c r="I50" s="239" t="s">
        <v>231</v>
      </c>
      <c r="J50" s="238">
        <v>3669</v>
      </c>
      <c r="K50" s="243">
        <v>2378.9202583924598</v>
      </c>
      <c r="L50" s="169"/>
      <c r="M50" s="169"/>
      <c r="N50" s="169"/>
    </row>
    <row r="51" spans="2:14" ht="15" x14ac:dyDescent="0.15">
      <c r="B51" s="236"/>
      <c r="C51" s="239" t="s">
        <v>18</v>
      </c>
      <c r="D51" s="239" t="s">
        <v>11</v>
      </c>
      <c r="E51" s="239" t="s">
        <v>10</v>
      </c>
      <c r="F51" s="241">
        <v>2055</v>
      </c>
      <c r="G51" s="241">
        <v>2069.36</v>
      </c>
      <c r="H51" s="240">
        <v>162002392</v>
      </c>
      <c r="I51" s="239" t="s">
        <v>231</v>
      </c>
      <c r="J51" s="238">
        <v>4313</v>
      </c>
      <c r="K51" s="243">
        <v>1854.8049879492821</v>
      </c>
      <c r="L51" s="169"/>
      <c r="M51" s="169"/>
      <c r="N51" s="169"/>
    </row>
    <row r="52" spans="2:14" ht="15" x14ac:dyDescent="0.15">
      <c r="B52" s="236">
        <v>28</v>
      </c>
      <c r="C52" s="239" t="s">
        <v>21</v>
      </c>
      <c r="D52" s="239" t="s">
        <v>145</v>
      </c>
      <c r="E52" s="239" t="s">
        <v>19</v>
      </c>
      <c r="F52" s="241">
        <v>1852.83</v>
      </c>
      <c r="G52" s="241">
        <v>1864.48</v>
      </c>
      <c r="H52" s="240">
        <v>162002393</v>
      </c>
      <c r="I52" s="239" t="s">
        <v>231</v>
      </c>
      <c r="J52" s="238">
        <v>4104</v>
      </c>
      <c r="K52" s="243">
        <v>2622.4591381872215</v>
      </c>
      <c r="L52" s="169"/>
      <c r="M52" s="169"/>
      <c r="N52" s="169"/>
    </row>
    <row r="53" spans="2:14" ht="15" x14ac:dyDescent="0.15">
      <c r="B53" s="236"/>
      <c r="C53" s="239" t="s">
        <v>18</v>
      </c>
      <c r="D53" s="239" t="s">
        <v>11</v>
      </c>
      <c r="E53" s="239" t="s">
        <v>10</v>
      </c>
      <c r="F53" s="241">
        <v>1985.17</v>
      </c>
      <c r="G53" s="241">
        <v>1997.59</v>
      </c>
      <c r="H53" s="240">
        <v>162002393</v>
      </c>
      <c r="I53" s="239" t="s">
        <v>231</v>
      </c>
      <c r="J53" s="238">
        <v>3529</v>
      </c>
      <c r="K53" s="243">
        <v>2638.0053140610053</v>
      </c>
      <c r="L53" s="169"/>
      <c r="M53" s="169"/>
      <c r="N53" s="169"/>
    </row>
    <row r="54" spans="2:14" ht="15" x14ac:dyDescent="0.15">
      <c r="B54" s="236">
        <v>29</v>
      </c>
      <c r="C54" s="239" t="s">
        <v>21</v>
      </c>
      <c r="D54" s="239" t="s">
        <v>145</v>
      </c>
      <c r="E54" s="239" t="s">
        <v>19</v>
      </c>
      <c r="F54" s="241">
        <v>3972</v>
      </c>
      <c r="G54" s="241">
        <v>4001.54</v>
      </c>
      <c r="H54" s="240">
        <v>162002395</v>
      </c>
      <c r="I54" s="239" t="s">
        <v>230</v>
      </c>
      <c r="J54" s="238">
        <v>3716</v>
      </c>
      <c r="K54" s="243">
        <v>1946.1875850518161</v>
      </c>
      <c r="L54" s="169"/>
      <c r="M54" s="169"/>
      <c r="N54" s="169"/>
    </row>
    <row r="55" spans="2:14" ht="15" x14ac:dyDescent="0.15">
      <c r="B55" s="236">
        <v>30</v>
      </c>
      <c r="C55" s="239" t="s">
        <v>21</v>
      </c>
      <c r="D55" s="239" t="s">
        <v>145</v>
      </c>
      <c r="E55" s="239" t="s">
        <v>19</v>
      </c>
      <c r="F55" s="241">
        <v>1852.83</v>
      </c>
      <c r="G55" s="241">
        <v>1882.67</v>
      </c>
      <c r="H55" s="240">
        <v>162002397</v>
      </c>
      <c r="I55" s="239" t="s">
        <v>229</v>
      </c>
      <c r="J55" s="238">
        <v>4211</v>
      </c>
      <c r="K55" s="237">
        <v>2212.1081395348842</v>
      </c>
      <c r="L55" s="169"/>
      <c r="M55" s="169"/>
      <c r="N55" s="169"/>
    </row>
    <row r="56" spans="2:14" ht="15" x14ac:dyDescent="0.15">
      <c r="B56" s="236"/>
      <c r="C56" s="239" t="s">
        <v>18</v>
      </c>
      <c r="D56" s="239" t="s">
        <v>11</v>
      </c>
      <c r="E56" s="239" t="s">
        <v>10</v>
      </c>
      <c r="F56" s="241">
        <v>1985.17</v>
      </c>
      <c r="G56" s="241">
        <v>2017.13</v>
      </c>
      <c r="H56" s="240">
        <v>162002397</v>
      </c>
      <c r="I56" s="239" t="s">
        <v>229</v>
      </c>
      <c r="J56" s="238">
        <v>3967</v>
      </c>
      <c r="K56" s="237">
        <v>2385.9280781897373</v>
      </c>
      <c r="L56" s="169"/>
      <c r="M56" s="169"/>
      <c r="N56" s="169"/>
    </row>
    <row r="57" spans="2:14" ht="15" x14ac:dyDescent="0.15">
      <c r="B57" s="236">
        <v>31</v>
      </c>
      <c r="C57" s="239" t="s">
        <v>21</v>
      </c>
      <c r="D57" s="239" t="s">
        <v>145</v>
      </c>
      <c r="E57" s="239" t="s">
        <v>19</v>
      </c>
      <c r="F57" s="241">
        <v>60</v>
      </c>
      <c r="G57" s="241">
        <v>65</v>
      </c>
      <c r="H57" s="240">
        <v>162001975</v>
      </c>
      <c r="I57" s="239" t="s">
        <v>228</v>
      </c>
      <c r="J57" s="238">
        <v>3850</v>
      </c>
      <c r="K57" s="237">
        <v>2055.1687851635756</v>
      </c>
      <c r="L57" s="169"/>
      <c r="M57" s="169"/>
      <c r="N57" s="169"/>
    </row>
    <row r="58" spans="2:14" ht="15" x14ac:dyDescent="0.15">
      <c r="B58" s="236"/>
      <c r="C58" s="239" t="s">
        <v>21</v>
      </c>
      <c r="D58" s="239" t="s">
        <v>145</v>
      </c>
      <c r="E58" s="239" t="s">
        <v>19</v>
      </c>
      <c r="F58" s="241">
        <v>60</v>
      </c>
      <c r="G58" s="241">
        <v>65.47</v>
      </c>
      <c r="H58" s="240">
        <v>162002204</v>
      </c>
      <c r="I58" s="239" t="s">
        <v>114</v>
      </c>
      <c r="J58" s="238">
        <v>3723</v>
      </c>
      <c r="K58" s="237">
        <v>2327.2452546916893</v>
      </c>
      <c r="L58" s="169"/>
      <c r="M58" s="169"/>
      <c r="N58" s="169"/>
    </row>
    <row r="59" spans="2:14" ht="15" x14ac:dyDescent="0.15">
      <c r="B59" s="236"/>
      <c r="C59" s="239" t="s">
        <v>21</v>
      </c>
      <c r="D59" s="239" t="s">
        <v>145</v>
      </c>
      <c r="E59" s="239" t="s">
        <v>19</v>
      </c>
      <c r="F59" s="241">
        <v>60</v>
      </c>
      <c r="G59" s="241">
        <v>69.47</v>
      </c>
      <c r="H59" s="240">
        <v>162002313</v>
      </c>
      <c r="I59" s="239" t="s">
        <v>200</v>
      </c>
      <c r="J59" s="238">
        <v>3608</v>
      </c>
      <c r="K59" s="237">
        <v>3136.4149269875606</v>
      </c>
      <c r="L59" s="169"/>
      <c r="M59" s="169"/>
      <c r="N59" s="169"/>
    </row>
    <row r="60" spans="2:14" ht="15" x14ac:dyDescent="0.15">
      <c r="B60" s="236"/>
      <c r="C60" s="239" t="s">
        <v>227</v>
      </c>
      <c r="D60" s="239" t="s">
        <v>226</v>
      </c>
      <c r="E60" s="239" t="s">
        <v>32</v>
      </c>
      <c r="F60" s="241">
        <v>60</v>
      </c>
      <c r="G60" s="241">
        <v>65</v>
      </c>
      <c r="H60" s="240">
        <v>151000420</v>
      </c>
      <c r="I60" s="239" t="s">
        <v>126</v>
      </c>
      <c r="J60" s="238">
        <v>5101</v>
      </c>
      <c r="K60" s="237">
        <v>4177.7721437048231</v>
      </c>
      <c r="L60" s="169"/>
      <c r="M60" s="169"/>
      <c r="N60" s="169"/>
    </row>
    <row r="61" spans="2:14" ht="15" x14ac:dyDescent="0.15">
      <c r="B61" s="236">
        <v>32</v>
      </c>
      <c r="C61" s="239" t="s">
        <v>18</v>
      </c>
      <c r="D61" s="239" t="s">
        <v>11</v>
      </c>
      <c r="E61" s="239" t="s">
        <v>10</v>
      </c>
      <c r="F61" s="241">
        <v>4125</v>
      </c>
      <c r="G61" s="241">
        <v>4144.13</v>
      </c>
      <c r="H61" s="240">
        <v>162002399</v>
      </c>
      <c r="I61" s="239" t="s">
        <v>225</v>
      </c>
      <c r="J61" s="238">
        <v>2741</v>
      </c>
      <c r="K61" s="237">
        <v>2315.9584033613442</v>
      </c>
      <c r="L61" s="169"/>
      <c r="M61" s="169"/>
      <c r="N61" s="169"/>
    </row>
    <row r="62" spans="2:14" ht="15" x14ac:dyDescent="0.15">
      <c r="B62" s="236">
        <v>33</v>
      </c>
      <c r="C62" s="239" t="s">
        <v>21</v>
      </c>
      <c r="D62" s="239" t="s">
        <v>145</v>
      </c>
      <c r="E62" s="239" t="s">
        <v>19</v>
      </c>
      <c r="F62" s="241">
        <v>3979</v>
      </c>
      <c r="G62" s="241">
        <v>4008.61</v>
      </c>
      <c r="H62" s="240">
        <v>162002401</v>
      </c>
      <c r="I62" s="239" t="s">
        <v>225</v>
      </c>
      <c r="J62" s="238">
        <v>3268</v>
      </c>
      <c r="K62" s="237">
        <v>2143.9720852135583</v>
      </c>
      <c r="L62" s="169"/>
      <c r="M62" s="169"/>
      <c r="N62" s="169"/>
    </row>
    <row r="63" spans="2:14" ht="15" x14ac:dyDescent="0.15">
      <c r="B63" s="236">
        <v>34</v>
      </c>
      <c r="C63" s="239" t="s">
        <v>21</v>
      </c>
      <c r="D63" s="239" t="s">
        <v>145</v>
      </c>
      <c r="E63" s="239" t="s">
        <v>19</v>
      </c>
      <c r="F63" s="241">
        <v>3929</v>
      </c>
      <c r="G63" s="241">
        <v>3959.86</v>
      </c>
      <c r="H63" s="240">
        <v>162002402</v>
      </c>
      <c r="I63" s="239" t="s">
        <v>224</v>
      </c>
      <c r="J63" s="238">
        <v>3468</v>
      </c>
      <c r="K63" s="237">
        <v>2517.9483529044996</v>
      </c>
      <c r="L63" s="169"/>
      <c r="M63" s="169"/>
      <c r="N63" s="169"/>
    </row>
    <row r="64" spans="2:14" ht="15" x14ac:dyDescent="0.15">
      <c r="B64" s="236">
        <v>35</v>
      </c>
      <c r="C64" s="239" t="s">
        <v>21</v>
      </c>
      <c r="D64" s="239" t="s">
        <v>145</v>
      </c>
      <c r="E64" s="239" t="s">
        <v>19</v>
      </c>
      <c r="F64" s="241">
        <v>3873</v>
      </c>
      <c r="G64" s="241">
        <v>3900.54</v>
      </c>
      <c r="H64" s="240">
        <v>142000204</v>
      </c>
      <c r="I64" s="239" t="s">
        <v>224</v>
      </c>
      <c r="J64" s="238">
        <v>3679</v>
      </c>
      <c r="K64" s="237">
        <v>2514.1346455868497</v>
      </c>
      <c r="L64" s="169"/>
      <c r="M64" s="169"/>
      <c r="N64" s="169"/>
    </row>
    <row r="65" spans="2:14" ht="15" x14ac:dyDescent="0.15">
      <c r="B65" s="236">
        <v>36</v>
      </c>
      <c r="C65" s="239" t="s">
        <v>21</v>
      </c>
      <c r="D65" s="239" t="s">
        <v>145</v>
      </c>
      <c r="E65" s="239" t="s">
        <v>19</v>
      </c>
      <c r="F65" s="241">
        <v>4022.75</v>
      </c>
      <c r="G65" s="241">
        <v>4050.53</v>
      </c>
      <c r="H65" s="240">
        <v>162002403</v>
      </c>
      <c r="I65" s="239" t="s">
        <v>224</v>
      </c>
      <c r="J65" s="238">
        <v>3591</v>
      </c>
      <c r="K65" s="237">
        <v>2767.1868962620747</v>
      </c>
      <c r="L65" s="169"/>
      <c r="M65" s="169"/>
      <c r="N65" s="169"/>
    </row>
    <row r="66" spans="2:14" ht="15" x14ac:dyDescent="0.15">
      <c r="B66" s="236">
        <v>37</v>
      </c>
      <c r="C66" s="239" t="s">
        <v>21</v>
      </c>
      <c r="D66" s="239" t="s">
        <v>145</v>
      </c>
      <c r="E66" s="239" t="s">
        <v>19</v>
      </c>
      <c r="F66" s="242">
        <v>3972</v>
      </c>
      <c r="G66" s="241">
        <v>4001.51</v>
      </c>
      <c r="H66" s="240">
        <v>162002405</v>
      </c>
      <c r="I66" s="239" t="s">
        <v>222</v>
      </c>
      <c r="J66" s="238">
        <v>3568</v>
      </c>
      <c r="K66" s="237">
        <v>1510.3455943474648</v>
      </c>
      <c r="L66" s="169"/>
      <c r="M66" s="169"/>
      <c r="N66" s="169"/>
    </row>
    <row r="67" spans="2:14" ht="15" x14ac:dyDescent="0.15">
      <c r="B67" s="236">
        <v>38</v>
      </c>
      <c r="C67" s="239" t="s">
        <v>223</v>
      </c>
      <c r="D67" s="239" t="s">
        <v>145</v>
      </c>
      <c r="E67" s="239" t="s">
        <v>19</v>
      </c>
      <c r="F67" s="242">
        <v>3804</v>
      </c>
      <c r="G67" s="241">
        <v>3822.83</v>
      </c>
      <c r="H67" s="240">
        <v>161015452</v>
      </c>
      <c r="I67" s="239" t="s">
        <v>222</v>
      </c>
      <c r="J67" s="238">
        <v>3051</v>
      </c>
      <c r="K67" s="237">
        <v>2614.5672071687645</v>
      </c>
      <c r="L67" s="169"/>
      <c r="M67" s="169"/>
      <c r="N67" s="169"/>
    </row>
    <row r="68" spans="2:14" ht="15" x14ac:dyDescent="0.15">
      <c r="B68" s="236">
        <v>39</v>
      </c>
      <c r="C68" s="239" t="s">
        <v>21</v>
      </c>
      <c r="D68" s="239" t="s">
        <v>145</v>
      </c>
      <c r="E68" s="239" t="s">
        <v>19</v>
      </c>
      <c r="F68" s="241">
        <v>2012.79</v>
      </c>
      <c r="G68" s="241">
        <v>2015.08</v>
      </c>
      <c r="H68" s="240">
        <v>162002406</v>
      </c>
      <c r="I68" s="239" t="s">
        <v>222</v>
      </c>
      <c r="J68" s="238">
        <v>4402</v>
      </c>
      <c r="K68" s="237">
        <v>2198.0967063032726</v>
      </c>
      <c r="L68" s="169"/>
      <c r="M68" s="169"/>
      <c r="N68" s="169"/>
    </row>
    <row r="69" spans="2:14" ht="15" x14ac:dyDescent="0.15">
      <c r="B69" s="236"/>
      <c r="C69" s="239" t="s">
        <v>18</v>
      </c>
      <c r="D69" s="239" t="s">
        <v>11</v>
      </c>
      <c r="E69" s="239" t="s">
        <v>10</v>
      </c>
      <c r="F69" s="241">
        <v>2082.21</v>
      </c>
      <c r="G69" s="241">
        <v>2084.5700000000002</v>
      </c>
      <c r="H69" s="240">
        <v>162002406</v>
      </c>
      <c r="I69" s="239" t="s">
        <v>222</v>
      </c>
      <c r="J69" s="238">
        <v>4204</v>
      </c>
      <c r="K69" s="237">
        <v>2436.2211060590043</v>
      </c>
      <c r="L69" s="169"/>
      <c r="M69" s="169"/>
      <c r="N69" s="169"/>
    </row>
    <row r="70" spans="2:14" ht="15" x14ac:dyDescent="0.15">
      <c r="B70" s="236">
        <v>40</v>
      </c>
      <c r="C70" s="239" t="s">
        <v>21</v>
      </c>
      <c r="D70" s="239" t="s">
        <v>145</v>
      </c>
      <c r="E70" s="239" t="s">
        <v>19</v>
      </c>
      <c r="F70" s="241">
        <v>3717</v>
      </c>
      <c r="G70" s="241">
        <v>3722.91</v>
      </c>
      <c r="H70" s="240">
        <v>162002409</v>
      </c>
      <c r="I70" s="239" t="s">
        <v>219</v>
      </c>
      <c r="J70" s="238">
        <v>3163</v>
      </c>
      <c r="K70" s="237">
        <v>2062.8365910046236</v>
      </c>
      <c r="L70" s="169"/>
      <c r="M70" s="169"/>
      <c r="N70" s="169"/>
    </row>
    <row r="71" spans="2:14" ht="15" x14ac:dyDescent="0.15">
      <c r="B71" s="236">
        <v>41</v>
      </c>
      <c r="C71" s="239" t="s">
        <v>21</v>
      </c>
      <c r="D71" s="239" t="s">
        <v>145</v>
      </c>
      <c r="E71" s="239" t="s">
        <v>19</v>
      </c>
      <c r="F71" s="241">
        <v>3966</v>
      </c>
      <c r="G71" s="241">
        <v>3976.58</v>
      </c>
      <c r="H71" s="240">
        <v>162002408</v>
      </c>
      <c r="I71" s="239" t="s">
        <v>221</v>
      </c>
      <c r="J71" s="238">
        <v>3616</v>
      </c>
      <c r="K71" s="237">
        <v>2207.0210292719012</v>
      </c>
      <c r="L71" s="169"/>
      <c r="M71" s="169"/>
      <c r="N71" s="169"/>
    </row>
    <row r="72" spans="2:14" ht="15" x14ac:dyDescent="0.15">
      <c r="B72" s="236">
        <v>42</v>
      </c>
      <c r="C72" s="239" t="s">
        <v>21</v>
      </c>
      <c r="D72" s="239" t="s">
        <v>145</v>
      </c>
      <c r="E72" s="239" t="s">
        <v>19</v>
      </c>
      <c r="F72" s="241">
        <v>1952.34</v>
      </c>
      <c r="G72" s="241">
        <v>1956.97</v>
      </c>
      <c r="H72" s="240">
        <v>162002410</v>
      </c>
      <c r="I72" s="239" t="s">
        <v>219</v>
      </c>
      <c r="J72" s="238">
        <v>4059</v>
      </c>
      <c r="K72" s="237">
        <v>2176.9961977186308</v>
      </c>
      <c r="L72" s="169"/>
      <c r="M72" s="169"/>
      <c r="N72" s="169"/>
    </row>
    <row r="73" spans="2:14" ht="15" x14ac:dyDescent="0.15">
      <c r="B73" s="236"/>
      <c r="C73" s="239" t="s">
        <v>18</v>
      </c>
      <c r="D73" s="239" t="s">
        <v>11</v>
      </c>
      <c r="E73" s="239" t="s">
        <v>10</v>
      </c>
      <c r="F73" s="241">
        <v>2019.66</v>
      </c>
      <c r="G73" s="241">
        <v>2023.73</v>
      </c>
      <c r="H73" s="240">
        <v>162002410</v>
      </c>
      <c r="I73" s="239" t="s">
        <v>219</v>
      </c>
      <c r="J73" s="238">
        <v>3673</v>
      </c>
      <c r="K73" s="237">
        <v>2264.900742311771</v>
      </c>
      <c r="L73" s="169"/>
      <c r="M73" s="169"/>
      <c r="N73" s="169"/>
    </row>
    <row r="74" spans="2:14" ht="15" x14ac:dyDescent="0.15">
      <c r="B74" s="236">
        <v>43</v>
      </c>
      <c r="C74" s="239" t="s">
        <v>21</v>
      </c>
      <c r="D74" s="239" t="s">
        <v>145</v>
      </c>
      <c r="E74" s="239" t="s">
        <v>19</v>
      </c>
      <c r="F74" s="241">
        <v>1862</v>
      </c>
      <c r="G74" s="241">
        <v>1866.06</v>
      </c>
      <c r="H74" s="240">
        <v>162002413</v>
      </c>
      <c r="I74" s="239" t="s">
        <v>220</v>
      </c>
      <c r="J74" s="238">
        <v>3802</v>
      </c>
      <c r="K74" s="237">
        <v>1953.2842564048049</v>
      </c>
      <c r="L74" s="169"/>
      <c r="M74" s="169"/>
      <c r="N74" s="169"/>
    </row>
    <row r="75" spans="2:14" ht="15" x14ac:dyDescent="0.15">
      <c r="B75" s="236"/>
      <c r="C75" s="239" t="s">
        <v>18</v>
      </c>
      <c r="D75" s="239" t="s">
        <v>11</v>
      </c>
      <c r="E75" s="239" t="s">
        <v>10</v>
      </c>
      <c r="F75" s="241">
        <v>1995</v>
      </c>
      <c r="G75" s="241">
        <v>1999.33</v>
      </c>
      <c r="H75" s="240">
        <v>162002413</v>
      </c>
      <c r="I75" s="239" t="s">
        <v>220</v>
      </c>
      <c r="J75" s="238">
        <v>4078</v>
      </c>
      <c r="K75" s="237">
        <v>2051.457447933185</v>
      </c>
      <c r="L75" s="169"/>
      <c r="M75" s="169"/>
      <c r="N75" s="169"/>
    </row>
    <row r="76" spans="2:14" ht="15" x14ac:dyDescent="0.15">
      <c r="B76" s="236">
        <v>44</v>
      </c>
      <c r="C76" s="239" t="s">
        <v>21</v>
      </c>
      <c r="D76" s="239" t="s">
        <v>145</v>
      </c>
      <c r="E76" s="239" t="s">
        <v>19</v>
      </c>
      <c r="F76" s="241">
        <v>3929</v>
      </c>
      <c r="G76" s="241">
        <v>3932.37</v>
      </c>
      <c r="H76" s="240">
        <v>162002411</v>
      </c>
      <c r="I76" s="239" t="s">
        <v>219</v>
      </c>
      <c r="J76" s="238">
        <v>3877</v>
      </c>
      <c r="K76" s="237">
        <v>2146.4090480678606</v>
      </c>
      <c r="L76" s="169"/>
      <c r="M76" s="169"/>
      <c r="N76" s="169"/>
    </row>
    <row r="77" spans="2:14" ht="15" x14ac:dyDescent="0.15">
      <c r="B77" s="236">
        <v>45</v>
      </c>
      <c r="C77" s="239" t="s">
        <v>21</v>
      </c>
      <c r="D77" s="239" t="s">
        <v>145</v>
      </c>
      <c r="E77" s="239" t="s">
        <v>19</v>
      </c>
      <c r="F77" s="241">
        <v>1903</v>
      </c>
      <c r="G77" s="241">
        <v>1904.39</v>
      </c>
      <c r="H77" s="240">
        <v>162002416</v>
      </c>
      <c r="I77" s="239" t="s">
        <v>218</v>
      </c>
      <c r="J77" s="238">
        <v>4192</v>
      </c>
      <c r="K77" s="237">
        <v>2630.4152642298209</v>
      </c>
      <c r="L77" s="169"/>
      <c r="M77" s="169"/>
      <c r="N77" s="169"/>
    </row>
    <row r="78" spans="2:14" ht="15" x14ac:dyDescent="0.15">
      <c r="B78" s="236"/>
      <c r="C78" s="239" t="s">
        <v>18</v>
      </c>
      <c r="D78" s="239" t="s">
        <v>11</v>
      </c>
      <c r="E78" s="239" t="s">
        <v>10</v>
      </c>
      <c r="F78" s="241">
        <v>1970</v>
      </c>
      <c r="G78" s="241">
        <v>1970.06</v>
      </c>
      <c r="H78" s="240">
        <v>162002416</v>
      </c>
      <c r="I78" s="239" t="s">
        <v>218</v>
      </c>
      <c r="J78" s="238">
        <v>3603</v>
      </c>
      <c r="K78" s="237">
        <v>2659.1952808029041</v>
      </c>
      <c r="L78" s="169"/>
      <c r="M78" s="169"/>
      <c r="N78" s="169"/>
    </row>
    <row r="79" spans="2:14" ht="15" x14ac:dyDescent="0.15">
      <c r="B79" s="236">
        <v>46</v>
      </c>
      <c r="C79" s="239" t="s">
        <v>21</v>
      </c>
      <c r="D79" s="239" t="s">
        <v>145</v>
      </c>
      <c r="E79" s="239" t="s">
        <v>19</v>
      </c>
      <c r="F79" s="241">
        <v>1936.61</v>
      </c>
      <c r="G79" s="241">
        <v>1940</v>
      </c>
      <c r="H79" s="240">
        <v>162002415</v>
      </c>
      <c r="I79" s="239" t="s">
        <v>218</v>
      </c>
      <c r="J79" s="238">
        <v>3323</v>
      </c>
      <c r="K79" s="237">
        <v>2562.8360132041321</v>
      </c>
      <c r="L79" s="169"/>
      <c r="M79" s="169"/>
      <c r="N79" s="169"/>
    </row>
    <row r="80" spans="2:14" ht="15" x14ac:dyDescent="0.15">
      <c r="B80" s="236"/>
      <c r="C80" s="239" t="s">
        <v>18</v>
      </c>
      <c r="D80" s="239" t="s">
        <v>11</v>
      </c>
      <c r="E80" s="239" t="s">
        <v>10</v>
      </c>
      <c r="F80" s="241">
        <v>2003.39</v>
      </c>
      <c r="G80" s="241">
        <v>2006.9</v>
      </c>
      <c r="H80" s="240">
        <v>162002415</v>
      </c>
      <c r="I80" s="239" t="s">
        <v>218</v>
      </c>
      <c r="J80" s="238">
        <v>3323</v>
      </c>
      <c r="K80" s="237">
        <v>2492.6211127565052</v>
      </c>
      <c r="L80" s="169"/>
      <c r="M80" s="169"/>
      <c r="N80" s="169"/>
    </row>
    <row r="81" spans="2:22" s="32" customFormat="1" ht="32.25" customHeight="1" x14ac:dyDescent="0.15">
      <c r="B81" s="236"/>
      <c r="C81" s="82" t="s">
        <v>77</v>
      </c>
      <c r="D81" s="234"/>
      <c r="E81" s="235"/>
      <c r="F81" s="36">
        <f>SUM(F10:F80)</f>
        <v>177331.15</v>
      </c>
      <c r="G81" s="36">
        <f>SUM(G10:G80)</f>
        <v>178768.11</v>
      </c>
      <c r="H81" s="234"/>
      <c r="I81" s="234"/>
      <c r="J81" s="33">
        <f>SUMPRODUCT(G10:G80,J10:J80)/G81</f>
        <v>3901.6791318093588</v>
      </c>
      <c r="K81" s="33">
        <f>SUMPRODUCT($F10:$F80,K10:K80)/$F81</f>
        <v>2357.0923376982073</v>
      </c>
      <c r="L81" s="152" t="e">
        <f>SUMPRODUCT(#REF!,#REF!)/$F81</f>
        <v>#REF!</v>
      </c>
      <c r="M81" s="152" t="e">
        <f>SUMPRODUCT(#REF!,#REF!)/$F81</f>
        <v>#REF!</v>
      </c>
      <c r="N81" s="220">
        <f>J81-K81</f>
        <v>1544.5867941111514</v>
      </c>
      <c r="O81" s="213"/>
      <c r="P81" s="213"/>
      <c r="Q81" s="213"/>
      <c r="R81" s="213"/>
      <c r="S81" s="213"/>
      <c r="T81" s="213"/>
      <c r="V81" s="213"/>
    </row>
    <row r="82" spans="2:22" s="8" customFormat="1" ht="51.75" customHeight="1" x14ac:dyDescent="0.15">
      <c r="B82" s="222"/>
      <c r="C82" s="230" t="s">
        <v>7</v>
      </c>
      <c r="D82" s="230"/>
      <c r="E82" s="230"/>
      <c r="F82" s="229">
        <v>105357.6</v>
      </c>
      <c r="G82" s="233" t="s">
        <v>6</v>
      </c>
      <c r="H82" s="232"/>
      <c r="I82" s="231"/>
      <c r="J82" s="183">
        <v>3969</v>
      </c>
      <c r="K82" s="225">
        <v>3092</v>
      </c>
      <c r="L82" s="224">
        <v>3216</v>
      </c>
      <c r="M82" s="180">
        <v>3567</v>
      </c>
      <c r="N82" s="223">
        <f>J82-K82</f>
        <v>877</v>
      </c>
      <c r="O82" s="213"/>
      <c r="P82" s="213"/>
      <c r="Q82" s="213"/>
      <c r="R82" s="213"/>
      <c r="S82" s="213"/>
      <c r="T82" s="213"/>
      <c r="V82" s="213"/>
    </row>
    <row r="83" spans="2:22" s="8" customFormat="1" ht="51.75" customHeight="1" x14ac:dyDescent="0.15">
      <c r="B83" s="222"/>
      <c r="C83" s="230" t="s">
        <v>143</v>
      </c>
      <c r="D83" s="230"/>
      <c r="E83" s="230"/>
      <c r="F83" s="229">
        <v>0</v>
      </c>
      <c r="G83" s="228"/>
      <c r="H83" s="227"/>
      <c r="I83" s="226"/>
      <c r="J83" s="183">
        <v>0</v>
      </c>
      <c r="K83" s="225">
        <v>0</v>
      </c>
      <c r="L83" s="224">
        <v>4676</v>
      </c>
      <c r="M83" s="180">
        <v>4676</v>
      </c>
      <c r="N83" s="223"/>
      <c r="O83" s="213"/>
      <c r="P83" s="213"/>
      <c r="Q83" s="213"/>
      <c r="R83" s="213"/>
      <c r="S83" s="213"/>
      <c r="T83" s="213"/>
      <c r="V83" s="213"/>
    </row>
    <row r="84" spans="2:22" s="8" customFormat="1" ht="62.25" customHeight="1" x14ac:dyDescent="0.15">
      <c r="B84" s="222"/>
      <c r="C84" s="22" t="s">
        <v>5</v>
      </c>
      <c r="D84" s="22"/>
      <c r="E84" s="22"/>
      <c r="F84" s="221">
        <f>SUM(F81:F83)</f>
        <v>282688.75</v>
      </c>
      <c r="G84" s="22"/>
      <c r="H84" s="22"/>
      <c r="I84" s="21"/>
      <c r="J84" s="20">
        <f>SUMPRODUCT($G81*J81+$F82*J82+$F83*J83)/$F84</f>
        <v>3946.6024686868504</v>
      </c>
      <c r="K84" s="20">
        <f>SUMPRODUCT($F81*K81+$F82*K82+$F83*K83)/$F84</f>
        <v>2630.9911310592001</v>
      </c>
      <c r="L84" s="178" t="e">
        <f>SUMPRODUCT(F81*L81+F82*L82)/F84</f>
        <v>#REF!</v>
      </c>
      <c r="M84" s="144" t="e">
        <f>SUMPRODUCT(F81*M81+F82*M82)/F84</f>
        <v>#REF!</v>
      </c>
      <c r="N84" s="220">
        <f>J84-K84</f>
        <v>1315.6113376276503</v>
      </c>
      <c r="O84" s="213"/>
      <c r="P84" s="213"/>
      <c r="Q84" s="213"/>
      <c r="R84" s="213"/>
      <c r="S84" s="213"/>
      <c r="T84" s="213"/>
      <c r="V84" s="213"/>
    </row>
    <row r="85" spans="2:22" ht="15.75" x14ac:dyDescent="0.15">
      <c r="B85" s="219"/>
      <c r="C85" s="218"/>
      <c r="D85" s="217"/>
      <c r="E85" s="217"/>
      <c r="F85" s="214"/>
      <c r="G85" s="214"/>
      <c r="H85" s="214"/>
      <c r="I85" s="214"/>
    </row>
    <row r="86" spans="2:22" ht="15.75" x14ac:dyDescent="0.15">
      <c r="B86" s="219"/>
      <c r="C86" s="218"/>
      <c r="D86" s="217"/>
      <c r="E86" s="217"/>
      <c r="F86" s="214"/>
      <c r="G86" s="214"/>
      <c r="H86" s="214"/>
      <c r="I86" s="214"/>
    </row>
    <row r="87" spans="2:22" ht="15.75" x14ac:dyDescent="0.15">
      <c r="B87" s="219"/>
      <c r="C87" s="218"/>
      <c r="D87" s="217"/>
      <c r="E87" s="217"/>
      <c r="F87" s="214"/>
      <c r="G87" s="214"/>
      <c r="H87" s="214"/>
      <c r="I87" s="214"/>
    </row>
    <row r="88" spans="2:22" ht="15.75" x14ac:dyDescent="0.15">
      <c r="B88" s="219"/>
      <c r="C88" s="218"/>
      <c r="D88" s="217"/>
      <c r="E88" s="217"/>
      <c r="F88" s="214"/>
      <c r="G88" s="214"/>
      <c r="H88" s="214"/>
      <c r="I88" s="214"/>
    </row>
    <row r="89" spans="2:22" x14ac:dyDescent="0.15">
      <c r="B89" s="17" t="s">
        <v>4</v>
      </c>
      <c r="C89" s="17"/>
      <c r="D89" s="17"/>
      <c r="E89" s="17"/>
      <c r="F89" s="17"/>
      <c r="G89" s="17"/>
      <c r="H89" s="2"/>
      <c r="I89" s="2"/>
      <c r="J89" s="2"/>
      <c r="K89" s="16"/>
      <c r="L89" s="216"/>
    </row>
    <row r="90" spans="2:22" x14ac:dyDescent="0.15">
      <c r="B90" s="17" t="s">
        <v>76</v>
      </c>
      <c r="C90" s="17"/>
      <c r="D90" s="17"/>
      <c r="E90" s="17"/>
      <c r="F90" s="17"/>
      <c r="G90" s="17"/>
      <c r="H90" s="17"/>
      <c r="I90" s="17"/>
      <c r="J90" s="17"/>
      <c r="K90" s="17"/>
    </row>
    <row r="91" spans="2:22" x14ac:dyDescent="0.15">
      <c r="B91" s="17" t="s">
        <v>75</v>
      </c>
      <c r="C91" s="17"/>
      <c r="D91" s="17"/>
      <c r="E91" s="17"/>
      <c r="F91" s="17"/>
      <c r="G91" s="17"/>
      <c r="H91" s="17"/>
      <c r="I91" s="8"/>
      <c r="J91" s="8"/>
      <c r="K91" s="16"/>
    </row>
    <row r="92" spans="2:22" x14ac:dyDescent="0.15">
      <c r="B92" s="17" t="s">
        <v>1</v>
      </c>
      <c r="C92" s="17"/>
      <c r="D92" s="17"/>
      <c r="E92" s="17"/>
      <c r="F92" s="17"/>
      <c r="G92" s="17"/>
      <c r="H92" s="17"/>
      <c r="I92" s="17"/>
      <c r="J92" s="17"/>
      <c r="K92" s="17"/>
      <c r="L92" s="17"/>
      <c r="M92" s="17"/>
    </row>
    <row r="93" spans="2:22" ht="15.75" x14ac:dyDescent="0.15">
      <c r="B93" s="215" t="s">
        <v>217</v>
      </c>
      <c r="C93" s="215"/>
      <c r="D93" s="215"/>
      <c r="E93" s="215"/>
      <c r="F93" s="215"/>
      <c r="G93" s="215"/>
      <c r="H93" s="215"/>
      <c r="I93" s="214"/>
    </row>
    <row r="101" spans="2:13" x14ac:dyDescent="0.15">
      <c r="B101" s="17"/>
      <c r="C101" s="17"/>
      <c r="D101" s="17"/>
      <c r="E101" s="17"/>
      <c r="F101" s="17"/>
      <c r="G101" s="17"/>
      <c r="H101" s="17"/>
      <c r="I101" s="17"/>
      <c r="J101" s="17"/>
      <c r="K101" s="17"/>
    </row>
    <row r="102" spans="2:13" x14ac:dyDescent="0.15">
      <c r="B102" s="17"/>
      <c r="C102" s="17"/>
      <c r="D102" s="17"/>
      <c r="E102" s="17"/>
      <c r="F102" s="17"/>
      <c r="G102" s="17"/>
      <c r="H102" s="17"/>
      <c r="I102" s="8"/>
      <c r="J102" s="8"/>
      <c r="K102" s="16"/>
    </row>
    <row r="103" spans="2:13" x14ac:dyDescent="0.15">
      <c r="B103" s="17"/>
      <c r="C103" s="17"/>
      <c r="D103" s="17"/>
      <c r="E103" s="17"/>
      <c r="F103" s="17"/>
      <c r="G103" s="17"/>
      <c r="H103" s="17"/>
      <c r="I103" s="17"/>
      <c r="J103" s="17"/>
      <c r="K103" s="17"/>
      <c r="L103" s="17"/>
      <c r="M103" s="17"/>
    </row>
  </sheetData>
  <mergeCells count="8">
    <mergeCell ref="B102:H102"/>
    <mergeCell ref="B103:M103"/>
    <mergeCell ref="G82:I82"/>
    <mergeCell ref="B89:G89"/>
    <mergeCell ref="B90:K90"/>
    <mergeCell ref="B91:H91"/>
    <mergeCell ref="B92:M92"/>
    <mergeCell ref="B101:K101"/>
  </mergeCells>
  <conditionalFormatting sqref="C81:C82">
    <cfRule type="expression" dxfId="1195" priority="58" stopIfTrue="1">
      <formula>IF(O81&lt;#REF!,TRUE,FALSE)</formula>
    </cfRule>
    <cfRule type="expression" dxfId="1194" priority="59" stopIfTrue="1">
      <formula>IF(O81&lt;#REF!,TRUE,FALSE)</formula>
    </cfRule>
    <cfRule type="expression" dxfId="1193" priority="60" stopIfTrue="1">
      <formula>IF(O81&gt;#REF!,TRUE,FALSE)</formula>
    </cfRule>
    <cfRule type="expression" dxfId="1192" priority="61" stopIfTrue="1">
      <formula>IF(N81&lt;#REF!,TRUE,FALSE)</formula>
    </cfRule>
    <cfRule type="expression" dxfId="1191" priority="62" stopIfTrue="1">
      <formula>IF(N81&lt;#REF!,TRUE,FALSE)</formula>
    </cfRule>
    <cfRule type="expression" dxfId="1190" priority="63" stopIfTrue="1">
      <formula>IF(N81&gt;#REF!,TRUE,FALSE)</formula>
    </cfRule>
    <cfRule type="expression" dxfId="1189" priority="64" stopIfTrue="1">
      <formula>IF(R81&lt;#REF!,TRUE,FALSE)</formula>
    </cfRule>
    <cfRule type="expression" dxfId="1188" priority="65" stopIfTrue="1">
      <formula>IF(R81&lt;#REF!,TRUE,FALSE)</formula>
    </cfRule>
    <cfRule type="expression" dxfId="1187" priority="66" stopIfTrue="1">
      <formula>IF(R81&gt;#REF!,TRUE,FALSE)</formula>
    </cfRule>
    <cfRule type="expression" dxfId="1186" priority="67" stopIfTrue="1">
      <formula>IF(O81&lt;#REF!,TRUE,FALSE)</formula>
    </cfRule>
    <cfRule type="expression" dxfId="1185" priority="68" stopIfTrue="1">
      <formula>IF(O81&lt;#REF!,TRUE,FALSE)</formula>
    </cfRule>
    <cfRule type="expression" dxfId="1184" priority="69" stopIfTrue="1">
      <formula>IF(O81&gt;#REF!,TRUE,FALSE)</formula>
    </cfRule>
    <cfRule type="expression" dxfId="1183" priority="70" stopIfTrue="1">
      <formula>IF(Q81&lt;#REF!,TRUE,FALSE)</formula>
    </cfRule>
    <cfRule type="expression" dxfId="1182" priority="71" stopIfTrue="1">
      <formula>IF(Q81&lt;#REF!,TRUE,FALSE)</formula>
    </cfRule>
    <cfRule type="expression" dxfId="1181" priority="72" stopIfTrue="1">
      <formula>IF(Q81&gt;#REF!,TRUE,FALSE)</formula>
    </cfRule>
    <cfRule type="expression" dxfId="1180" priority="73" stopIfTrue="1">
      <formula>IF(R81&lt;#REF!,TRUE,FALSE)</formula>
    </cfRule>
    <cfRule type="expression" dxfId="1179" priority="74" stopIfTrue="1">
      <formula>IF(R81&lt;#REF!,TRUE,FALSE)</formula>
    </cfRule>
    <cfRule type="expression" dxfId="1178" priority="75" stopIfTrue="1">
      <formula>IF(R81&gt;#REF!,TRUE,FALSE)</formula>
    </cfRule>
    <cfRule type="expression" dxfId="1177" priority="76" stopIfTrue="1">
      <formula>IF(O81&lt;#REF!,TRUE,FALSE)</formula>
    </cfRule>
    <cfRule type="expression" dxfId="1176" priority="77" stopIfTrue="1">
      <formula>IF(O81&lt;#REF!,TRUE,FALSE)</formula>
    </cfRule>
    <cfRule type="expression" dxfId="1175" priority="78" stopIfTrue="1">
      <formula>IF(O81&gt;#REF!,TRUE,FALSE)</formula>
    </cfRule>
    <cfRule type="expression" dxfId="1174" priority="79" stopIfTrue="1">
      <formula>IF(Q81&lt;#REF!,TRUE,FALSE)</formula>
    </cfRule>
    <cfRule type="expression" dxfId="1173" priority="80" stopIfTrue="1">
      <formula>IF(Q81&lt;#REF!,TRUE,FALSE)</formula>
    </cfRule>
    <cfRule type="expression" dxfId="1172" priority="81" stopIfTrue="1">
      <formula>IF(Q81&gt;#REF!,TRUE,FALSE)</formula>
    </cfRule>
    <cfRule type="expression" dxfId="1171" priority="82" stopIfTrue="1">
      <formula>IF(R81&lt;#REF!,TRUE,FALSE)</formula>
    </cfRule>
    <cfRule type="expression" dxfId="1170" priority="83" stopIfTrue="1">
      <formula>IF(R81&lt;#REF!,TRUE,FALSE)</formula>
    </cfRule>
    <cfRule type="expression" dxfId="1169" priority="84" stopIfTrue="1">
      <formula>IF(R81&gt;#REF!,TRUE,FALSE)</formula>
    </cfRule>
    <cfRule type="expression" dxfId="1168" priority="85" stopIfTrue="1">
      <formula>IF(O81&lt;#REF!,TRUE,FALSE)</formula>
    </cfRule>
    <cfRule type="expression" dxfId="1167" priority="86" stopIfTrue="1">
      <formula>IF(O81&lt;#REF!,TRUE,FALSE)</formula>
    </cfRule>
    <cfRule type="expression" dxfId="1166" priority="87" stopIfTrue="1">
      <formula>IF(O81&gt;#REF!,TRUE,FALSE)</formula>
    </cfRule>
    <cfRule type="expression" dxfId="1165" priority="88" stopIfTrue="1">
      <formula>IF(Q81&lt;#REF!,TRUE,FALSE)</formula>
    </cfRule>
    <cfRule type="expression" dxfId="1164" priority="89" stopIfTrue="1">
      <formula>IF(Q81&lt;#REF!,TRUE,FALSE)</formula>
    </cfRule>
    <cfRule type="expression" dxfId="1163" priority="90" stopIfTrue="1">
      <formula>IF(Q81&gt;#REF!,TRUE,FALSE)</formula>
    </cfRule>
    <cfRule type="expression" dxfId="1162" priority="91" stopIfTrue="1">
      <formula>IF(#REF!&lt;#REF!,TRUE,FALSE)</formula>
    </cfRule>
    <cfRule type="expression" dxfId="1161" priority="92" stopIfTrue="1">
      <formula>IF(#REF!&lt;#REF!,TRUE,FALSE)</formula>
    </cfRule>
    <cfRule type="expression" dxfId="1160" priority="93" stopIfTrue="1">
      <formula>IF(#REF!&gt;#REF!,TRUE,FALSE)</formula>
    </cfRule>
    <cfRule type="expression" dxfId="1159" priority="94" stopIfTrue="1">
      <formula>IF(N81&lt;#REF!,TRUE,FALSE)</formula>
    </cfRule>
    <cfRule type="expression" dxfId="1158" priority="95" stopIfTrue="1">
      <formula>IF(N81&lt;#REF!,TRUE,FALSE)</formula>
    </cfRule>
    <cfRule type="expression" dxfId="1157" priority="96" stopIfTrue="1">
      <formula>IF(N81&gt;#REF!,TRUE,FALSE)</formula>
    </cfRule>
    <cfRule type="expression" dxfId="1156" priority="97" stopIfTrue="1">
      <formula>IF(#REF!&lt;#REF!,TRUE,FALSE)</formula>
    </cfRule>
    <cfRule type="expression" dxfId="1155" priority="98" stopIfTrue="1">
      <formula>IF(#REF!&lt;#REF!,TRUE,FALSE)</formula>
    </cfRule>
    <cfRule type="expression" dxfId="1154" priority="99" stopIfTrue="1">
      <formula>IF(#REF!&gt;#REF!,TRUE,FALSE)</formula>
    </cfRule>
    <cfRule type="expression" dxfId="1153" priority="100" stopIfTrue="1">
      <formula>IF(Q81&lt;#REF!,TRUE,FALSE)</formula>
    </cfRule>
    <cfRule type="expression" dxfId="1152" priority="101" stopIfTrue="1">
      <formula>IF(Q81&lt;#REF!,TRUE,FALSE)</formula>
    </cfRule>
    <cfRule type="expression" dxfId="1151" priority="102" stopIfTrue="1">
      <formula>IF(Q81&gt;#REF!,TRUE,FALSE)</formula>
    </cfRule>
    <cfRule type="expression" dxfId="1150" priority="103" stopIfTrue="1">
      <formula>IF(R81&lt;#REF!,TRUE,FALSE)</formula>
    </cfRule>
    <cfRule type="expression" dxfId="1149" priority="104" stopIfTrue="1">
      <formula>IF(R81&lt;#REF!,TRUE,FALSE)</formula>
    </cfRule>
    <cfRule type="expression" dxfId="1148" priority="105" stopIfTrue="1">
      <formula>IF(R81&gt;#REF!,TRUE,FALSE)</formula>
    </cfRule>
    <cfRule type="expression" dxfId="1147" priority="106" stopIfTrue="1">
      <formula>IF(O81&lt;#REF!,TRUE,FALSE)</formula>
    </cfRule>
    <cfRule type="expression" dxfId="1146" priority="107" stopIfTrue="1">
      <formula>IF(O81&lt;#REF!,TRUE,FALSE)</formula>
    </cfRule>
    <cfRule type="expression" dxfId="1145" priority="108" stopIfTrue="1">
      <formula>IF(O81&gt;#REF!,TRUE,FALSE)</formula>
    </cfRule>
    <cfRule type="expression" dxfId="1144" priority="109" stopIfTrue="1">
      <formula>IF(Q81&lt;#REF!,TRUE,FALSE)</formula>
    </cfRule>
    <cfRule type="expression" dxfId="1143" priority="110" stopIfTrue="1">
      <formula>IF(Q81&lt;#REF!,TRUE,FALSE)</formula>
    </cfRule>
    <cfRule type="expression" dxfId="1142" priority="111" stopIfTrue="1">
      <formula>IF(Q81&gt;#REF!,TRUE,FALSE)</formula>
    </cfRule>
    <cfRule type="expression" dxfId="1141" priority="112" stopIfTrue="1">
      <formula>IF(#REF!&lt;#REF!,TRUE,FALSE)</formula>
    </cfRule>
    <cfRule type="expression" dxfId="1140" priority="113" stopIfTrue="1">
      <formula>IF(#REF!&lt;#REF!,TRUE,FALSE)</formula>
    </cfRule>
    <cfRule type="expression" dxfId="1139" priority="114" stopIfTrue="1">
      <formula>IF(#REF!&gt;#REF!,TRUE,FALSE)</formula>
    </cfRule>
  </conditionalFormatting>
  <conditionalFormatting sqref="C82">
    <cfRule type="expression" dxfId="1138" priority="1" stopIfTrue="1">
      <formula>IF(O82&lt;#REF!,TRUE,FALSE)</formula>
    </cfRule>
    <cfRule type="expression" dxfId="1137" priority="2" stopIfTrue="1">
      <formula>IF(O82&lt;#REF!,TRUE,FALSE)</formula>
    </cfRule>
    <cfRule type="expression" dxfId="1136" priority="3" stopIfTrue="1">
      <formula>IF(O82&gt;#REF!,TRUE,FALSE)</formula>
    </cfRule>
    <cfRule type="expression" dxfId="1135" priority="4" stopIfTrue="1">
      <formula>IF(N82&lt;#REF!,TRUE,FALSE)</formula>
    </cfRule>
    <cfRule type="expression" dxfId="1134" priority="5" stopIfTrue="1">
      <formula>IF(N82&lt;#REF!,TRUE,FALSE)</formula>
    </cfRule>
    <cfRule type="expression" dxfId="1133" priority="6" stopIfTrue="1">
      <formula>IF(N82&gt;#REF!,TRUE,FALSE)</formula>
    </cfRule>
    <cfRule type="expression" dxfId="1132" priority="7" stopIfTrue="1">
      <formula>IF(R82&lt;#REF!,TRUE,FALSE)</formula>
    </cfRule>
    <cfRule type="expression" dxfId="1131" priority="8" stopIfTrue="1">
      <formula>IF(R82&lt;#REF!,TRUE,FALSE)</formula>
    </cfRule>
    <cfRule type="expression" dxfId="1130" priority="9" stopIfTrue="1">
      <formula>IF(R82&gt;#REF!,TRUE,FALSE)</formula>
    </cfRule>
    <cfRule type="expression" dxfId="1129" priority="10" stopIfTrue="1">
      <formula>IF(O82&lt;#REF!,TRUE,FALSE)</formula>
    </cfRule>
    <cfRule type="expression" dxfId="1128" priority="11" stopIfTrue="1">
      <formula>IF(O82&lt;#REF!,TRUE,FALSE)</formula>
    </cfRule>
    <cfRule type="expression" dxfId="1127" priority="12" stopIfTrue="1">
      <formula>IF(O82&gt;#REF!,TRUE,FALSE)</formula>
    </cfRule>
    <cfRule type="expression" dxfId="1126" priority="13" stopIfTrue="1">
      <formula>IF(Q82&lt;#REF!,TRUE,FALSE)</formula>
    </cfRule>
    <cfRule type="expression" dxfId="1125" priority="14" stopIfTrue="1">
      <formula>IF(Q82&lt;#REF!,TRUE,FALSE)</formula>
    </cfRule>
    <cfRule type="expression" dxfId="1124" priority="15" stopIfTrue="1">
      <formula>IF(Q82&gt;#REF!,TRUE,FALSE)</formula>
    </cfRule>
    <cfRule type="expression" dxfId="1123" priority="16" stopIfTrue="1">
      <formula>IF(R82&lt;#REF!,TRUE,FALSE)</formula>
    </cfRule>
    <cfRule type="expression" dxfId="1122" priority="17" stopIfTrue="1">
      <formula>IF(R82&lt;#REF!,TRUE,FALSE)</formula>
    </cfRule>
    <cfRule type="expression" dxfId="1121" priority="18" stopIfTrue="1">
      <formula>IF(R82&gt;#REF!,TRUE,FALSE)</formula>
    </cfRule>
    <cfRule type="expression" dxfId="1120" priority="19" stopIfTrue="1">
      <formula>IF(O82&lt;#REF!,TRUE,FALSE)</formula>
    </cfRule>
    <cfRule type="expression" dxfId="1119" priority="20" stopIfTrue="1">
      <formula>IF(O82&lt;#REF!,TRUE,FALSE)</formula>
    </cfRule>
    <cfRule type="expression" dxfId="1118" priority="21" stopIfTrue="1">
      <formula>IF(O82&gt;#REF!,TRUE,FALSE)</formula>
    </cfRule>
    <cfRule type="expression" dxfId="1117" priority="22" stopIfTrue="1">
      <formula>IF(Q82&lt;#REF!,TRUE,FALSE)</formula>
    </cfRule>
    <cfRule type="expression" dxfId="1116" priority="23" stopIfTrue="1">
      <formula>IF(Q82&lt;#REF!,TRUE,FALSE)</formula>
    </cfRule>
    <cfRule type="expression" dxfId="1115" priority="24" stopIfTrue="1">
      <formula>IF(Q82&gt;#REF!,TRUE,FALSE)</formula>
    </cfRule>
    <cfRule type="expression" dxfId="1114" priority="25" stopIfTrue="1">
      <formula>IF(R82&lt;#REF!,TRUE,FALSE)</formula>
    </cfRule>
    <cfRule type="expression" dxfId="1113" priority="26" stopIfTrue="1">
      <formula>IF(R82&lt;#REF!,TRUE,FALSE)</formula>
    </cfRule>
    <cfRule type="expression" dxfId="1112" priority="27" stopIfTrue="1">
      <formula>IF(R82&gt;#REF!,TRUE,FALSE)</formula>
    </cfRule>
    <cfRule type="expression" dxfId="1111" priority="28" stopIfTrue="1">
      <formula>IF(O82&lt;#REF!,TRUE,FALSE)</formula>
    </cfRule>
    <cfRule type="expression" dxfId="1110" priority="29" stopIfTrue="1">
      <formula>IF(O82&lt;#REF!,TRUE,FALSE)</formula>
    </cfRule>
    <cfRule type="expression" dxfId="1109" priority="30" stopIfTrue="1">
      <formula>IF(O82&gt;#REF!,TRUE,FALSE)</formula>
    </cfRule>
    <cfRule type="expression" dxfId="1108" priority="31" stopIfTrue="1">
      <formula>IF(Q82&lt;#REF!,TRUE,FALSE)</formula>
    </cfRule>
    <cfRule type="expression" dxfId="1107" priority="32" stopIfTrue="1">
      <formula>IF(Q82&lt;#REF!,TRUE,FALSE)</formula>
    </cfRule>
    <cfRule type="expression" dxfId="1106" priority="33" stopIfTrue="1">
      <formula>IF(Q82&gt;#REF!,TRUE,FALSE)</formula>
    </cfRule>
    <cfRule type="expression" dxfId="1105" priority="34" stopIfTrue="1">
      <formula>IF(#REF!&lt;#REF!,TRUE,FALSE)</formula>
    </cfRule>
    <cfRule type="expression" dxfId="1104" priority="35" stopIfTrue="1">
      <formula>IF(#REF!&lt;#REF!,TRUE,FALSE)</formula>
    </cfRule>
    <cfRule type="expression" dxfId="1103" priority="36" stopIfTrue="1">
      <formula>IF(#REF!&gt;#REF!,TRUE,FALSE)</formula>
    </cfRule>
    <cfRule type="expression" dxfId="1102" priority="37" stopIfTrue="1">
      <formula>IF(N82&lt;#REF!,TRUE,FALSE)</formula>
    </cfRule>
    <cfRule type="expression" dxfId="1101" priority="38" stopIfTrue="1">
      <formula>IF(N82&lt;#REF!,TRUE,FALSE)</formula>
    </cfRule>
    <cfRule type="expression" dxfId="1100" priority="39" stopIfTrue="1">
      <formula>IF(N82&gt;#REF!,TRUE,FALSE)</formula>
    </cfRule>
    <cfRule type="expression" dxfId="1099" priority="40" stopIfTrue="1">
      <formula>IF(#REF!&lt;#REF!,TRUE,FALSE)</formula>
    </cfRule>
    <cfRule type="expression" dxfId="1098" priority="41" stopIfTrue="1">
      <formula>IF(#REF!&lt;#REF!,TRUE,FALSE)</formula>
    </cfRule>
    <cfRule type="expression" dxfId="1097" priority="42" stopIfTrue="1">
      <formula>IF(#REF!&gt;#REF!,TRUE,FALSE)</formula>
    </cfRule>
    <cfRule type="expression" dxfId="1096" priority="43" stopIfTrue="1">
      <formula>IF(Q82&lt;#REF!,TRUE,FALSE)</formula>
    </cfRule>
    <cfRule type="expression" dxfId="1095" priority="44" stopIfTrue="1">
      <formula>IF(Q82&lt;#REF!,TRUE,FALSE)</formula>
    </cfRule>
    <cfRule type="expression" dxfId="1094" priority="45" stopIfTrue="1">
      <formula>IF(Q82&gt;#REF!,TRUE,FALSE)</formula>
    </cfRule>
    <cfRule type="expression" dxfId="1093" priority="46" stopIfTrue="1">
      <formula>IF(R82&lt;#REF!,TRUE,FALSE)</formula>
    </cfRule>
    <cfRule type="expression" dxfId="1092" priority="47" stopIfTrue="1">
      <formula>IF(R82&lt;#REF!,TRUE,FALSE)</formula>
    </cfRule>
    <cfRule type="expression" dxfId="1091" priority="48" stopIfTrue="1">
      <formula>IF(R82&gt;#REF!,TRUE,FALSE)</formula>
    </cfRule>
    <cfRule type="expression" dxfId="1090" priority="49" stopIfTrue="1">
      <formula>IF(O82&lt;#REF!,TRUE,FALSE)</formula>
    </cfRule>
    <cfRule type="expression" dxfId="1089" priority="50" stopIfTrue="1">
      <formula>IF(O82&lt;#REF!,TRUE,FALSE)</formula>
    </cfRule>
    <cfRule type="expression" dxfId="1088" priority="51" stopIfTrue="1">
      <formula>IF(O82&gt;#REF!,TRUE,FALSE)</formula>
    </cfRule>
    <cfRule type="expression" dxfId="1087" priority="52" stopIfTrue="1">
      <formula>IF(Q82&lt;#REF!,TRUE,FALSE)</formula>
    </cfRule>
    <cfRule type="expression" dxfId="1086" priority="53" stopIfTrue="1">
      <formula>IF(Q82&lt;#REF!,TRUE,FALSE)</formula>
    </cfRule>
    <cfRule type="expression" dxfId="1085" priority="54" stopIfTrue="1">
      <formula>IF(Q82&gt;#REF!,TRUE,FALSE)</formula>
    </cfRule>
    <cfRule type="expression" dxfId="1084" priority="55" stopIfTrue="1">
      <formula>IF(#REF!&lt;#REF!,TRUE,FALSE)</formula>
    </cfRule>
    <cfRule type="expression" dxfId="1083" priority="56" stopIfTrue="1">
      <formula>IF(#REF!&lt;#REF!,TRUE,FALSE)</formula>
    </cfRule>
    <cfRule type="expression" dxfId="1082" priority="57" stopIfTrue="1">
      <formula>IF(#REF!&gt;#REF!,TRUE,FALSE)</formula>
    </cfRule>
  </conditionalFormatting>
  <pageMargins left="0.7" right="0.7" top="0.75" bottom="0.75" header="0.3" footer="0.3"/>
  <pageSetup paperSize="9" orientation="portrait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9F36B3-8C9A-4488-8A25-A58E766F1281}">
  <dimension ref="B3:V147"/>
  <sheetViews>
    <sheetView showGridLines="0" zoomScale="70" zoomScaleNormal="70" workbookViewId="0">
      <pane xSplit="3" ySplit="9" topLeftCell="D119" activePane="bottomRight" state="frozen"/>
      <selection activeCell="P14" sqref="P14"/>
      <selection pane="topRight" activeCell="P14" sqref="P14"/>
      <selection pane="bottomLeft" activeCell="P14" sqref="P14"/>
      <selection pane="bottomRight" activeCell="P14" sqref="P14"/>
    </sheetView>
  </sheetViews>
  <sheetFormatPr defaultColWidth="9.140625" defaultRowHeight="15" x14ac:dyDescent="0.25"/>
  <cols>
    <col min="1" max="1" width="10.140625" customWidth="1"/>
    <col min="2" max="2" width="8.5703125" customWidth="1"/>
    <col min="3" max="3" width="14.140625" customWidth="1"/>
    <col min="4" max="4" width="13.140625" customWidth="1"/>
    <col min="5" max="5" width="8.140625" customWidth="1"/>
    <col min="6" max="6" width="16.28515625" customWidth="1"/>
    <col min="7" max="7" width="14.140625" customWidth="1"/>
    <col min="8" max="8" width="13.85546875" customWidth="1"/>
    <col min="9" max="9" width="15.140625" customWidth="1"/>
    <col min="10" max="10" width="12" customWidth="1"/>
    <col min="11" max="11" width="10.42578125" customWidth="1"/>
    <col min="12" max="12" width="8.85546875" hidden="1" customWidth="1"/>
    <col min="13" max="13" width="9.5703125" hidden="1" customWidth="1"/>
    <col min="14" max="14" width="10" customWidth="1"/>
    <col min="15" max="15" width="9.5703125" bestFit="1" customWidth="1"/>
    <col min="257" max="257" width="10.140625" customWidth="1"/>
    <col min="258" max="258" width="8.5703125" customWidth="1"/>
    <col min="259" max="259" width="14.140625" customWidth="1"/>
    <col min="260" max="260" width="13.140625" customWidth="1"/>
    <col min="261" max="261" width="8.140625" customWidth="1"/>
    <col min="262" max="262" width="16.28515625" customWidth="1"/>
    <col min="263" max="263" width="12.7109375" customWidth="1"/>
    <col min="264" max="264" width="13.85546875" customWidth="1"/>
    <col min="265" max="265" width="15.140625" customWidth="1"/>
    <col min="266" max="266" width="9.28515625" customWidth="1"/>
    <col min="267" max="267" width="10.42578125" customWidth="1"/>
    <col min="268" max="268" width="8.85546875" customWidth="1"/>
    <col min="269" max="269" width="9.5703125" customWidth="1"/>
    <col min="270" max="270" width="10" customWidth="1"/>
    <col min="271" max="271" width="9.5703125" bestFit="1" customWidth="1"/>
    <col min="513" max="513" width="10.140625" customWidth="1"/>
    <col min="514" max="514" width="8.5703125" customWidth="1"/>
    <col min="515" max="515" width="14.140625" customWidth="1"/>
    <col min="516" max="516" width="13.140625" customWidth="1"/>
    <col min="517" max="517" width="8.140625" customWidth="1"/>
    <col min="518" max="518" width="16.28515625" customWidth="1"/>
    <col min="519" max="519" width="12.7109375" customWidth="1"/>
    <col min="520" max="520" width="13.85546875" customWidth="1"/>
    <col min="521" max="521" width="15.140625" customWidth="1"/>
    <col min="522" max="522" width="9.28515625" customWidth="1"/>
    <col min="523" max="523" width="10.42578125" customWidth="1"/>
    <col min="524" max="524" width="8.85546875" customWidth="1"/>
    <col min="525" max="525" width="9.5703125" customWidth="1"/>
    <col min="526" max="526" width="10" customWidth="1"/>
    <col min="527" max="527" width="9.5703125" bestFit="1" customWidth="1"/>
    <col min="769" max="769" width="10.140625" customWidth="1"/>
    <col min="770" max="770" width="8.5703125" customWidth="1"/>
    <col min="771" max="771" width="14.140625" customWidth="1"/>
    <col min="772" max="772" width="13.140625" customWidth="1"/>
    <col min="773" max="773" width="8.140625" customWidth="1"/>
    <col min="774" max="774" width="16.28515625" customWidth="1"/>
    <col min="775" max="775" width="12.7109375" customWidth="1"/>
    <col min="776" max="776" width="13.85546875" customWidth="1"/>
    <col min="777" max="777" width="15.140625" customWidth="1"/>
    <col min="778" max="778" width="9.28515625" customWidth="1"/>
    <col min="779" max="779" width="10.42578125" customWidth="1"/>
    <col min="780" max="780" width="8.85546875" customWidth="1"/>
    <col min="781" max="781" width="9.5703125" customWidth="1"/>
    <col min="782" max="782" width="10" customWidth="1"/>
    <col min="783" max="783" width="9.5703125" bestFit="1" customWidth="1"/>
    <col min="1025" max="1025" width="10.140625" customWidth="1"/>
    <col min="1026" max="1026" width="8.5703125" customWidth="1"/>
    <col min="1027" max="1027" width="14.140625" customWidth="1"/>
    <col min="1028" max="1028" width="13.140625" customWidth="1"/>
    <col min="1029" max="1029" width="8.140625" customWidth="1"/>
    <col min="1030" max="1030" width="16.28515625" customWidth="1"/>
    <col min="1031" max="1031" width="12.7109375" customWidth="1"/>
    <col min="1032" max="1032" width="13.85546875" customWidth="1"/>
    <col min="1033" max="1033" width="15.140625" customWidth="1"/>
    <col min="1034" max="1034" width="9.28515625" customWidth="1"/>
    <col min="1035" max="1035" width="10.42578125" customWidth="1"/>
    <col min="1036" max="1036" width="8.85546875" customWidth="1"/>
    <col min="1037" max="1037" width="9.5703125" customWidth="1"/>
    <col min="1038" max="1038" width="10" customWidth="1"/>
    <col min="1039" max="1039" width="9.5703125" bestFit="1" customWidth="1"/>
    <col min="1281" max="1281" width="10.140625" customWidth="1"/>
    <col min="1282" max="1282" width="8.5703125" customWidth="1"/>
    <col min="1283" max="1283" width="14.140625" customWidth="1"/>
    <col min="1284" max="1284" width="13.140625" customWidth="1"/>
    <col min="1285" max="1285" width="8.140625" customWidth="1"/>
    <col min="1286" max="1286" width="16.28515625" customWidth="1"/>
    <col min="1287" max="1287" width="12.7109375" customWidth="1"/>
    <col min="1288" max="1288" width="13.85546875" customWidth="1"/>
    <col min="1289" max="1289" width="15.140625" customWidth="1"/>
    <col min="1290" max="1290" width="9.28515625" customWidth="1"/>
    <col min="1291" max="1291" width="10.42578125" customWidth="1"/>
    <col min="1292" max="1292" width="8.85546875" customWidth="1"/>
    <col min="1293" max="1293" width="9.5703125" customWidth="1"/>
    <col min="1294" max="1294" width="10" customWidth="1"/>
    <col min="1295" max="1295" width="9.5703125" bestFit="1" customWidth="1"/>
    <col min="1537" max="1537" width="10.140625" customWidth="1"/>
    <col min="1538" max="1538" width="8.5703125" customWidth="1"/>
    <col min="1539" max="1539" width="14.140625" customWidth="1"/>
    <col min="1540" max="1540" width="13.140625" customWidth="1"/>
    <col min="1541" max="1541" width="8.140625" customWidth="1"/>
    <col min="1542" max="1542" width="16.28515625" customWidth="1"/>
    <col min="1543" max="1543" width="12.7109375" customWidth="1"/>
    <col min="1544" max="1544" width="13.85546875" customWidth="1"/>
    <col min="1545" max="1545" width="15.140625" customWidth="1"/>
    <col min="1546" max="1546" width="9.28515625" customWidth="1"/>
    <col min="1547" max="1547" width="10.42578125" customWidth="1"/>
    <col min="1548" max="1548" width="8.85546875" customWidth="1"/>
    <col min="1549" max="1549" width="9.5703125" customWidth="1"/>
    <col min="1550" max="1550" width="10" customWidth="1"/>
    <col min="1551" max="1551" width="9.5703125" bestFit="1" customWidth="1"/>
    <col min="1793" max="1793" width="10.140625" customWidth="1"/>
    <col min="1794" max="1794" width="8.5703125" customWidth="1"/>
    <col min="1795" max="1795" width="14.140625" customWidth="1"/>
    <col min="1796" max="1796" width="13.140625" customWidth="1"/>
    <col min="1797" max="1797" width="8.140625" customWidth="1"/>
    <col min="1798" max="1798" width="16.28515625" customWidth="1"/>
    <col min="1799" max="1799" width="12.7109375" customWidth="1"/>
    <col min="1800" max="1800" width="13.85546875" customWidth="1"/>
    <col min="1801" max="1801" width="15.140625" customWidth="1"/>
    <col min="1802" max="1802" width="9.28515625" customWidth="1"/>
    <col min="1803" max="1803" width="10.42578125" customWidth="1"/>
    <col min="1804" max="1804" width="8.85546875" customWidth="1"/>
    <col min="1805" max="1805" width="9.5703125" customWidth="1"/>
    <col min="1806" max="1806" width="10" customWidth="1"/>
    <col min="1807" max="1807" width="9.5703125" bestFit="1" customWidth="1"/>
    <col min="2049" max="2049" width="10.140625" customWidth="1"/>
    <col min="2050" max="2050" width="8.5703125" customWidth="1"/>
    <col min="2051" max="2051" width="14.140625" customWidth="1"/>
    <col min="2052" max="2052" width="13.140625" customWidth="1"/>
    <col min="2053" max="2053" width="8.140625" customWidth="1"/>
    <col min="2054" max="2054" width="16.28515625" customWidth="1"/>
    <col min="2055" max="2055" width="12.7109375" customWidth="1"/>
    <col min="2056" max="2056" width="13.85546875" customWidth="1"/>
    <col min="2057" max="2057" width="15.140625" customWidth="1"/>
    <col min="2058" max="2058" width="9.28515625" customWidth="1"/>
    <col min="2059" max="2059" width="10.42578125" customWidth="1"/>
    <col min="2060" max="2060" width="8.85546875" customWidth="1"/>
    <col min="2061" max="2061" width="9.5703125" customWidth="1"/>
    <col min="2062" max="2062" width="10" customWidth="1"/>
    <col min="2063" max="2063" width="9.5703125" bestFit="1" customWidth="1"/>
    <col min="2305" max="2305" width="10.140625" customWidth="1"/>
    <col min="2306" max="2306" width="8.5703125" customWidth="1"/>
    <col min="2307" max="2307" width="14.140625" customWidth="1"/>
    <col min="2308" max="2308" width="13.140625" customWidth="1"/>
    <col min="2309" max="2309" width="8.140625" customWidth="1"/>
    <col min="2310" max="2310" width="16.28515625" customWidth="1"/>
    <col min="2311" max="2311" width="12.7109375" customWidth="1"/>
    <col min="2312" max="2312" width="13.85546875" customWidth="1"/>
    <col min="2313" max="2313" width="15.140625" customWidth="1"/>
    <col min="2314" max="2314" width="9.28515625" customWidth="1"/>
    <col min="2315" max="2315" width="10.42578125" customWidth="1"/>
    <col min="2316" max="2316" width="8.85546875" customWidth="1"/>
    <col min="2317" max="2317" width="9.5703125" customWidth="1"/>
    <col min="2318" max="2318" width="10" customWidth="1"/>
    <col min="2319" max="2319" width="9.5703125" bestFit="1" customWidth="1"/>
    <col min="2561" max="2561" width="10.140625" customWidth="1"/>
    <col min="2562" max="2562" width="8.5703125" customWidth="1"/>
    <col min="2563" max="2563" width="14.140625" customWidth="1"/>
    <col min="2564" max="2564" width="13.140625" customWidth="1"/>
    <col min="2565" max="2565" width="8.140625" customWidth="1"/>
    <col min="2566" max="2566" width="16.28515625" customWidth="1"/>
    <col min="2567" max="2567" width="12.7109375" customWidth="1"/>
    <col min="2568" max="2568" width="13.85546875" customWidth="1"/>
    <col min="2569" max="2569" width="15.140625" customWidth="1"/>
    <col min="2570" max="2570" width="9.28515625" customWidth="1"/>
    <col min="2571" max="2571" width="10.42578125" customWidth="1"/>
    <col min="2572" max="2572" width="8.85546875" customWidth="1"/>
    <col min="2573" max="2573" width="9.5703125" customWidth="1"/>
    <col min="2574" max="2574" width="10" customWidth="1"/>
    <col min="2575" max="2575" width="9.5703125" bestFit="1" customWidth="1"/>
    <col min="2817" max="2817" width="10.140625" customWidth="1"/>
    <col min="2818" max="2818" width="8.5703125" customWidth="1"/>
    <col min="2819" max="2819" width="14.140625" customWidth="1"/>
    <col min="2820" max="2820" width="13.140625" customWidth="1"/>
    <col min="2821" max="2821" width="8.140625" customWidth="1"/>
    <col min="2822" max="2822" width="16.28515625" customWidth="1"/>
    <col min="2823" max="2823" width="12.7109375" customWidth="1"/>
    <col min="2824" max="2824" width="13.85546875" customWidth="1"/>
    <col min="2825" max="2825" width="15.140625" customWidth="1"/>
    <col min="2826" max="2826" width="9.28515625" customWidth="1"/>
    <col min="2827" max="2827" width="10.42578125" customWidth="1"/>
    <col min="2828" max="2828" width="8.85546875" customWidth="1"/>
    <col min="2829" max="2829" width="9.5703125" customWidth="1"/>
    <col min="2830" max="2830" width="10" customWidth="1"/>
    <col min="2831" max="2831" width="9.5703125" bestFit="1" customWidth="1"/>
    <col min="3073" max="3073" width="10.140625" customWidth="1"/>
    <col min="3074" max="3074" width="8.5703125" customWidth="1"/>
    <col min="3075" max="3075" width="14.140625" customWidth="1"/>
    <col min="3076" max="3076" width="13.140625" customWidth="1"/>
    <col min="3077" max="3077" width="8.140625" customWidth="1"/>
    <col min="3078" max="3078" width="16.28515625" customWidth="1"/>
    <col min="3079" max="3079" width="12.7109375" customWidth="1"/>
    <col min="3080" max="3080" width="13.85546875" customWidth="1"/>
    <col min="3081" max="3081" width="15.140625" customWidth="1"/>
    <col min="3082" max="3082" width="9.28515625" customWidth="1"/>
    <col min="3083" max="3083" width="10.42578125" customWidth="1"/>
    <col min="3084" max="3084" width="8.85546875" customWidth="1"/>
    <col min="3085" max="3085" width="9.5703125" customWidth="1"/>
    <col min="3086" max="3086" width="10" customWidth="1"/>
    <col min="3087" max="3087" width="9.5703125" bestFit="1" customWidth="1"/>
    <col min="3329" max="3329" width="10.140625" customWidth="1"/>
    <col min="3330" max="3330" width="8.5703125" customWidth="1"/>
    <col min="3331" max="3331" width="14.140625" customWidth="1"/>
    <col min="3332" max="3332" width="13.140625" customWidth="1"/>
    <col min="3333" max="3333" width="8.140625" customWidth="1"/>
    <col min="3334" max="3334" width="16.28515625" customWidth="1"/>
    <col min="3335" max="3335" width="12.7109375" customWidth="1"/>
    <col min="3336" max="3336" width="13.85546875" customWidth="1"/>
    <col min="3337" max="3337" width="15.140625" customWidth="1"/>
    <col min="3338" max="3338" width="9.28515625" customWidth="1"/>
    <col min="3339" max="3339" width="10.42578125" customWidth="1"/>
    <col min="3340" max="3340" width="8.85546875" customWidth="1"/>
    <col min="3341" max="3341" width="9.5703125" customWidth="1"/>
    <col min="3342" max="3342" width="10" customWidth="1"/>
    <col min="3343" max="3343" width="9.5703125" bestFit="1" customWidth="1"/>
    <col min="3585" max="3585" width="10.140625" customWidth="1"/>
    <col min="3586" max="3586" width="8.5703125" customWidth="1"/>
    <col min="3587" max="3587" width="14.140625" customWidth="1"/>
    <col min="3588" max="3588" width="13.140625" customWidth="1"/>
    <col min="3589" max="3589" width="8.140625" customWidth="1"/>
    <col min="3590" max="3590" width="16.28515625" customWidth="1"/>
    <col min="3591" max="3591" width="12.7109375" customWidth="1"/>
    <col min="3592" max="3592" width="13.85546875" customWidth="1"/>
    <col min="3593" max="3593" width="15.140625" customWidth="1"/>
    <col min="3594" max="3594" width="9.28515625" customWidth="1"/>
    <col min="3595" max="3595" width="10.42578125" customWidth="1"/>
    <col min="3596" max="3596" width="8.85546875" customWidth="1"/>
    <col min="3597" max="3597" width="9.5703125" customWidth="1"/>
    <col min="3598" max="3598" width="10" customWidth="1"/>
    <col min="3599" max="3599" width="9.5703125" bestFit="1" customWidth="1"/>
    <col min="3841" max="3841" width="10.140625" customWidth="1"/>
    <col min="3842" max="3842" width="8.5703125" customWidth="1"/>
    <col min="3843" max="3843" width="14.140625" customWidth="1"/>
    <col min="3844" max="3844" width="13.140625" customWidth="1"/>
    <col min="3845" max="3845" width="8.140625" customWidth="1"/>
    <col min="3846" max="3846" width="16.28515625" customWidth="1"/>
    <col min="3847" max="3847" width="12.7109375" customWidth="1"/>
    <col min="3848" max="3848" width="13.85546875" customWidth="1"/>
    <col min="3849" max="3849" width="15.140625" customWidth="1"/>
    <col min="3850" max="3850" width="9.28515625" customWidth="1"/>
    <col min="3851" max="3851" width="10.42578125" customWidth="1"/>
    <col min="3852" max="3852" width="8.85546875" customWidth="1"/>
    <col min="3853" max="3853" width="9.5703125" customWidth="1"/>
    <col min="3854" max="3854" width="10" customWidth="1"/>
    <col min="3855" max="3855" width="9.5703125" bestFit="1" customWidth="1"/>
    <col min="4097" max="4097" width="10.140625" customWidth="1"/>
    <col min="4098" max="4098" width="8.5703125" customWidth="1"/>
    <col min="4099" max="4099" width="14.140625" customWidth="1"/>
    <col min="4100" max="4100" width="13.140625" customWidth="1"/>
    <col min="4101" max="4101" width="8.140625" customWidth="1"/>
    <col min="4102" max="4102" width="16.28515625" customWidth="1"/>
    <col min="4103" max="4103" width="12.7109375" customWidth="1"/>
    <col min="4104" max="4104" width="13.85546875" customWidth="1"/>
    <col min="4105" max="4105" width="15.140625" customWidth="1"/>
    <col min="4106" max="4106" width="9.28515625" customWidth="1"/>
    <col min="4107" max="4107" width="10.42578125" customWidth="1"/>
    <col min="4108" max="4108" width="8.85546875" customWidth="1"/>
    <col min="4109" max="4109" width="9.5703125" customWidth="1"/>
    <col min="4110" max="4110" width="10" customWidth="1"/>
    <col min="4111" max="4111" width="9.5703125" bestFit="1" customWidth="1"/>
    <col min="4353" max="4353" width="10.140625" customWidth="1"/>
    <col min="4354" max="4354" width="8.5703125" customWidth="1"/>
    <col min="4355" max="4355" width="14.140625" customWidth="1"/>
    <col min="4356" max="4356" width="13.140625" customWidth="1"/>
    <col min="4357" max="4357" width="8.140625" customWidth="1"/>
    <col min="4358" max="4358" width="16.28515625" customWidth="1"/>
    <col min="4359" max="4359" width="12.7109375" customWidth="1"/>
    <col min="4360" max="4360" width="13.85546875" customWidth="1"/>
    <col min="4361" max="4361" width="15.140625" customWidth="1"/>
    <col min="4362" max="4362" width="9.28515625" customWidth="1"/>
    <col min="4363" max="4363" width="10.42578125" customWidth="1"/>
    <col min="4364" max="4364" width="8.85546875" customWidth="1"/>
    <col min="4365" max="4365" width="9.5703125" customWidth="1"/>
    <col min="4366" max="4366" width="10" customWidth="1"/>
    <col min="4367" max="4367" width="9.5703125" bestFit="1" customWidth="1"/>
    <col min="4609" max="4609" width="10.140625" customWidth="1"/>
    <col min="4610" max="4610" width="8.5703125" customWidth="1"/>
    <col min="4611" max="4611" width="14.140625" customWidth="1"/>
    <col min="4612" max="4612" width="13.140625" customWidth="1"/>
    <col min="4613" max="4613" width="8.140625" customWidth="1"/>
    <col min="4614" max="4614" width="16.28515625" customWidth="1"/>
    <col min="4615" max="4615" width="12.7109375" customWidth="1"/>
    <col min="4616" max="4616" width="13.85546875" customWidth="1"/>
    <col min="4617" max="4617" width="15.140625" customWidth="1"/>
    <col min="4618" max="4618" width="9.28515625" customWidth="1"/>
    <col min="4619" max="4619" width="10.42578125" customWidth="1"/>
    <col min="4620" max="4620" width="8.85546875" customWidth="1"/>
    <col min="4621" max="4621" width="9.5703125" customWidth="1"/>
    <col min="4622" max="4622" width="10" customWidth="1"/>
    <col min="4623" max="4623" width="9.5703125" bestFit="1" customWidth="1"/>
    <col min="4865" max="4865" width="10.140625" customWidth="1"/>
    <col min="4866" max="4866" width="8.5703125" customWidth="1"/>
    <col min="4867" max="4867" width="14.140625" customWidth="1"/>
    <col min="4868" max="4868" width="13.140625" customWidth="1"/>
    <col min="4869" max="4869" width="8.140625" customWidth="1"/>
    <col min="4870" max="4870" width="16.28515625" customWidth="1"/>
    <col min="4871" max="4871" width="12.7109375" customWidth="1"/>
    <col min="4872" max="4872" width="13.85546875" customWidth="1"/>
    <col min="4873" max="4873" width="15.140625" customWidth="1"/>
    <col min="4874" max="4874" width="9.28515625" customWidth="1"/>
    <col min="4875" max="4875" width="10.42578125" customWidth="1"/>
    <col min="4876" max="4876" width="8.85546875" customWidth="1"/>
    <col min="4877" max="4877" width="9.5703125" customWidth="1"/>
    <col min="4878" max="4878" width="10" customWidth="1"/>
    <col min="4879" max="4879" width="9.5703125" bestFit="1" customWidth="1"/>
    <col min="5121" max="5121" width="10.140625" customWidth="1"/>
    <col min="5122" max="5122" width="8.5703125" customWidth="1"/>
    <col min="5123" max="5123" width="14.140625" customWidth="1"/>
    <col min="5124" max="5124" width="13.140625" customWidth="1"/>
    <col min="5125" max="5125" width="8.140625" customWidth="1"/>
    <col min="5126" max="5126" width="16.28515625" customWidth="1"/>
    <col min="5127" max="5127" width="12.7109375" customWidth="1"/>
    <col min="5128" max="5128" width="13.85546875" customWidth="1"/>
    <col min="5129" max="5129" width="15.140625" customWidth="1"/>
    <col min="5130" max="5130" width="9.28515625" customWidth="1"/>
    <col min="5131" max="5131" width="10.42578125" customWidth="1"/>
    <col min="5132" max="5132" width="8.85546875" customWidth="1"/>
    <col min="5133" max="5133" width="9.5703125" customWidth="1"/>
    <col min="5134" max="5134" width="10" customWidth="1"/>
    <col min="5135" max="5135" width="9.5703125" bestFit="1" customWidth="1"/>
    <col min="5377" max="5377" width="10.140625" customWidth="1"/>
    <col min="5378" max="5378" width="8.5703125" customWidth="1"/>
    <col min="5379" max="5379" width="14.140625" customWidth="1"/>
    <col min="5380" max="5380" width="13.140625" customWidth="1"/>
    <col min="5381" max="5381" width="8.140625" customWidth="1"/>
    <col min="5382" max="5382" width="16.28515625" customWidth="1"/>
    <col min="5383" max="5383" width="12.7109375" customWidth="1"/>
    <col min="5384" max="5384" width="13.85546875" customWidth="1"/>
    <col min="5385" max="5385" width="15.140625" customWidth="1"/>
    <col min="5386" max="5386" width="9.28515625" customWidth="1"/>
    <col min="5387" max="5387" width="10.42578125" customWidth="1"/>
    <col min="5388" max="5388" width="8.85546875" customWidth="1"/>
    <col min="5389" max="5389" width="9.5703125" customWidth="1"/>
    <col min="5390" max="5390" width="10" customWidth="1"/>
    <col min="5391" max="5391" width="9.5703125" bestFit="1" customWidth="1"/>
    <col min="5633" max="5633" width="10.140625" customWidth="1"/>
    <col min="5634" max="5634" width="8.5703125" customWidth="1"/>
    <col min="5635" max="5635" width="14.140625" customWidth="1"/>
    <col min="5636" max="5636" width="13.140625" customWidth="1"/>
    <col min="5637" max="5637" width="8.140625" customWidth="1"/>
    <col min="5638" max="5638" width="16.28515625" customWidth="1"/>
    <col min="5639" max="5639" width="12.7109375" customWidth="1"/>
    <col min="5640" max="5640" width="13.85546875" customWidth="1"/>
    <col min="5641" max="5641" width="15.140625" customWidth="1"/>
    <col min="5642" max="5642" width="9.28515625" customWidth="1"/>
    <col min="5643" max="5643" width="10.42578125" customWidth="1"/>
    <col min="5644" max="5644" width="8.85546875" customWidth="1"/>
    <col min="5645" max="5645" width="9.5703125" customWidth="1"/>
    <col min="5646" max="5646" width="10" customWidth="1"/>
    <col min="5647" max="5647" width="9.5703125" bestFit="1" customWidth="1"/>
    <col min="5889" max="5889" width="10.140625" customWidth="1"/>
    <col min="5890" max="5890" width="8.5703125" customWidth="1"/>
    <col min="5891" max="5891" width="14.140625" customWidth="1"/>
    <col min="5892" max="5892" width="13.140625" customWidth="1"/>
    <col min="5893" max="5893" width="8.140625" customWidth="1"/>
    <col min="5894" max="5894" width="16.28515625" customWidth="1"/>
    <col min="5895" max="5895" width="12.7109375" customWidth="1"/>
    <col min="5896" max="5896" width="13.85546875" customWidth="1"/>
    <col min="5897" max="5897" width="15.140625" customWidth="1"/>
    <col min="5898" max="5898" width="9.28515625" customWidth="1"/>
    <col min="5899" max="5899" width="10.42578125" customWidth="1"/>
    <col min="5900" max="5900" width="8.85546875" customWidth="1"/>
    <col min="5901" max="5901" width="9.5703125" customWidth="1"/>
    <col min="5902" max="5902" width="10" customWidth="1"/>
    <col min="5903" max="5903" width="9.5703125" bestFit="1" customWidth="1"/>
    <col min="6145" max="6145" width="10.140625" customWidth="1"/>
    <col min="6146" max="6146" width="8.5703125" customWidth="1"/>
    <col min="6147" max="6147" width="14.140625" customWidth="1"/>
    <col min="6148" max="6148" width="13.140625" customWidth="1"/>
    <col min="6149" max="6149" width="8.140625" customWidth="1"/>
    <col min="6150" max="6150" width="16.28515625" customWidth="1"/>
    <col min="6151" max="6151" width="12.7109375" customWidth="1"/>
    <col min="6152" max="6152" width="13.85546875" customWidth="1"/>
    <col min="6153" max="6153" width="15.140625" customWidth="1"/>
    <col min="6154" max="6154" width="9.28515625" customWidth="1"/>
    <col min="6155" max="6155" width="10.42578125" customWidth="1"/>
    <col min="6156" max="6156" width="8.85546875" customWidth="1"/>
    <col min="6157" max="6157" width="9.5703125" customWidth="1"/>
    <col min="6158" max="6158" width="10" customWidth="1"/>
    <col min="6159" max="6159" width="9.5703125" bestFit="1" customWidth="1"/>
    <col min="6401" max="6401" width="10.140625" customWidth="1"/>
    <col min="6402" max="6402" width="8.5703125" customWidth="1"/>
    <col min="6403" max="6403" width="14.140625" customWidth="1"/>
    <col min="6404" max="6404" width="13.140625" customWidth="1"/>
    <col min="6405" max="6405" width="8.140625" customWidth="1"/>
    <col min="6406" max="6406" width="16.28515625" customWidth="1"/>
    <col min="6407" max="6407" width="12.7109375" customWidth="1"/>
    <col min="6408" max="6408" width="13.85546875" customWidth="1"/>
    <col min="6409" max="6409" width="15.140625" customWidth="1"/>
    <col min="6410" max="6410" width="9.28515625" customWidth="1"/>
    <col min="6411" max="6411" width="10.42578125" customWidth="1"/>
    <col min="6412" max="6412" width="8.85546875" customWidth="1"/>
    <col min="6413" max="6413" width="9.5703125" customWidth="1"/>
    <col min="6414" max="6414" width="10" customWidth="1"/>
    <col min="6415" max="6415" width="9.5703125" bestFit="1" customWidth="1"/>
    <col min="6657" max="6657" width="10.140625" customWidth="1"/>
    <col min="6658" max="6658" width="8.5703125" customWidth="1"/>
    <col min="6659" max="6659" width="14.140625" customWidth="1"/>
    <col min="6660" max="6660" width="13.140625" customWidth="1"/>
    <col min="6661" max="6661" width="8.140625" customWidth="1"/>
    <col min="6662" max="6662" width="16.28515625" customWidth="1"/>
    <col min="6663" max="6663" width="12.7109375" customWidth="1"/>
    <col min="6664" max="6664" width="13.85546875" customWidth="1"/>
    <col min="6665" max="6665" width="15.140625" customWidth="1"/>
    <col min="6666" max="6666" width="9.28515625" customWidth="1"/>
    <col min="6667" max="6667" width="10.42578125" customWidth="1"/>
    <col min="6668" max="6668" width="8.85546875" customWidth="1"/>
    <col min="6669" max="6669" width="9.5703125" customWidth="1"/>
    <col min="6670" max="6670" width="10" customWidth="1"/>
    <col min="6671" max="6671" width="9.5703125" bestFit="1" customWidth="1"/>
    <col min="6913" max="6913" width="10.140625" customWidth="1"/>
    <col min="6914" max="6914" width="8.5703125" customWidth="1"/>
    <col min="6915" max="6915" width="14.140625" customWidth="1"/>
    <col min="6916" max="6916" width="13.140625" customWidth="1"/>
    <col min="6917" max="6917" width="8.140625" customWidth="1"/>
    <col min="6918" max="6918" width="16.28515625" customWidth="1"/>
    <col min="6919" max="6919" width="12.7109375" customWidth="1"/>
    <col min="6920" max="6920" width="13.85546875" customWidth="1"/>
    <col min="6921" max="6921" width="15.140625" customWidth="1"/>
    <col min="6922" max="6922" width="9.28515625" customWidth="1"/>
    <col min="6923" max="6923" width="10.42578125" customWidth="1"/>
    <col min="6924" max="6924" width="8.85546875" customWidth="1"/>
    <col min="6925" max="6925" width="9.5703125" customWidth="1"/>
    <col min="6926" max="6926" width="10" customWidth="1"/>
    <col min="6927" max="6927" width="9.5703125" bestFit="1" customWidth="1"/>
    <col min="7169" max="7169" width="10.140625" customWidth="1"/>
    <col min="7170" max="7170" width="8.5703125" customWidth="1"/>
    <col min="7171" max="7171" width="14.140625" customWidth="1"/>
    <col min="7172" max="7172" width="13.140625" customWidth="1"/>
    <col min="7173" max="7173" width="8.140625" customWidth="1"/>
    <col min="7174" max="7174" width="16.28515625" customWidth="1"/>
    <col min="7175" max="7175" width="12.7109375" customWidth="1"/>
    <col min="7176" max="7176" width="13.85546875" customWidth="1"/>
    <col min="7177" max="7177" width="15.140625" customWidth="1"/>
    <col min="7178" max="7178" width="9.28515625" customWidth="1"/>
    <col min="7179" max="7179" width="10.42578125" customWidth="1"/>
    <col min="7180" max="7180" width="8.85546875" customWidth="1"/>
    <col min="7181" max="7181" width="9.5703125" customWidth="1"/>
    <col min="7182" max="7182" width="10" customWidth="1"/>
    <col min="7183" max="7183" width="9.5703125" bestFit="1" customWidth="1"/>
    <col min="7425" max="7425" width="10.140625" customWidth="1"/>
    <col min="7426" max="7426" width="8.5703125" customWidth="1"/>
    <col min="7427" max="7427" width="14.140625" customWidth="1"/>
    <col min="7428" max="7428" width="13.140625" customWidth="1"/>
    <col min="7429" max="7429" width="8.140625" customWidth="1"/>
    <col min="7430" max="7430" width="16.28515625" customWidth="1"/>
    <col min="7431" max="7431" width="12.7109375" customWidth="1"/>
    <col min="7432" max="7432" width="13.85546875" customWidth="1"/>
    <col min="7433" max="7433" width="15.140625" customWidth="1"/>
    <col min="7434" max="7434" width="9.28515625" customWidth="1"/>
    <col min="7435" max="7435" width="10.42578125" customWidth="1"/>
    <col min="7436" max="7436" width="8.85546875" customWidth="1"/>
    <col min="7437" max="7437" width="9.5703125" customWidth="1"/>
    <col min="7438" max="7438" width="10" customWidth="1"/>
    <col min="7439" max="7439" width="9.5703125" bestFit="1" customWidth="1"/>
    <col min="7681" max="7681" width="10.140625" customWidth="1"/>
    <col min="7682" max="7682" width="8.5703125" customWidth="1"/>
    <col min="7683" max="7683" width="14.140625" customWidth="1"/>
    <col min="7684" max="7684" width="13.140625" customWidth="1"/>
    <col min="7685" max="7685" width="8.140625" customWidth="1"/>
    <col min="7686" max="7686" width="16.28515625" customWidth="1"/>
    <col min="7687" max="7687" width="12.7109375" customWidth="1"/>
    <col min="7688" max="7688" width="13.85546875" customWidth="1"/>
    <col min="7689" max="7689" width="15.140625" customWidth="1"/>
    <col min="7690" max="7690" width="9.28515625" customWidth="1"/>
    <col min="7691" max="7691" width="10.42578125" customWidth="1"/>
    <col min="7692" max="7692" width="8.85546875" customWidth="1"/>
    <col min="7693" max="7693" width="9.5703125" customWidth="1"/>
    <col min="7694" max="7694" width="10" customWidth="1"/>
    <col min="7695" max="7695" width="9.5703125" bestFit="1" customWidth="1"/>
    <col min="7937" max="7937" width="10.140625" customWidth="1"/>
    <col min="7938" max="7938" width="8.5703125" customWidth="1"/>
    <col min="7939" max="7939" width="14.140625" customWidth="1"/>
    <col min="7940" max="7940" width="13.140625" customWidth="1"/>
    <col min="7941" max="7941" width="8.140625" customWidth="1"/>
    <col min="7942" max="7942" width="16.28515625" customWidth="1"/>
    <col min="7943" max="7943" width="12.7109375" customWidth="1"/>
    <col min="7944" max="7944" width="13.85546875" customWidth="1"/>
    <col min="7945" max="7945" width="15.140625" customWidth="1"/>
    <col min="7946" max="7946" width="9.28515625" customWidth="1"/>
    <col min="7947" max="7947" width="10.42578125" customWidth="1"/>
    <col min="7948" max="7948" width="8.85546875" customWidth="1"/>
    <col min="7949" max="7949" width="9.5703125" customWidth="1"/>
    <col min="7950" max="7950" width="10" customWidth="1"/>
    <col min="7951" max="7951" width="9.5703125" bestFit="1" customWidth="1"/>
    <col min="8193" max="8193" width="10.140625" customWidth="1"/>
    <col min="8194" max="8194" width="8.5703125" customWidth="1"/>
    <col min="8195" max="8195" width="14.140625" customWidth="1"/>
    <col min="8196" max="8196" width="13.140625" customWidth="1"/>
    <col min="8197" max="8197" width="8.140625" customWidth="1"/>
    <col min="8198" max="8198" width="16.28515625" customWidth="1"/>
    <col min="8199" max="8199" width="12.7109375" customWidth="1"/>
    <col min="8200" max="8200" width="13.85546875" customWidth="1"/>
    <col min="8201" max="8201" width="15.140625" customWidth="1"/>
    <col min="8202" max="8202" width="9.28515625" customWidth="1"/>
    <col min="8203" max="8203" width="10.42578125" customWidth="1"/>
    <col min="8204" max="8204" width="8.85546875" customWidth="1"/>
    <col min="8205" max="8205" width="9.5703125" customWidth="1"/>
    <col min="8206" max="8206" width="10" customWidth="1"/>
    <col min="8207" max="8207" width="9.5703125" bestFit="1" customWidth="1"/>
    <col min="8449" max="8449" width="10.140625" customWidth="1"/>
    <col min="8450" max="8450" width="8.5703125" customWidth="1"/>
    <col min="8451" max="8451" width="14.140625" customWidth="1"/>
    <col min="8452" max="8452" width="13.140625" customWidth="1"/>
    <col min="8453" max="8453" width="8.140625" customWidth="1"/>
    <col min="8454" max="8454" width="16.28515625" customWidth="1"/>
    <col min="8455" max="8455" width="12.7109375" customWidth="1"/>
    <col min="8456" max="8456" width="13.85546875" customWidth="1"/>
    <col min="8457" max="8457" width="15.140625" customWidth="1"/>
    <col min="8458" max="8458" width="9.28515625" customWidth="1"/>
    <col min="8459" max="8459" width="10.42578125" customWidth="1"/>
    <col min="8460" max="8460" width="8.85546875" customWidth="1"/>
    <col min="8461" max="8461" width="9.5703125" customWidth="1"/>
    <col min="8462" max="8462" width="10" customWidth="1"/>
    <col min="8463" max="8463" width="9.5703125" bestFit="1" customWidth="1"/>
    <col min="8705" max="8705" width="10.140625" customWidth="1"/>
    <col min="8706" max="8706" width="8.5703125" customWidth="1"/>
    <col min="8707" max="8707" width="14.140625" customWidth="1"/>
    <col min="8708" max="8708" width="13.140625" customWidth="1"/>
    <col min="8709" max="8709" width="8.140625" customWidth="1"/>
    <col min="8710" max="8710" width="16.28515625" customWidth="1"/>
    <col min="8711" max="8711" width="12.7109375" customWidth="1"/>
    <col min="8712" max="8712" width="13.85546875" customWidth="1"/>
    <col min="8713" max="8713" width="15.140625" customWidth="1"/>
    <col min="8714" max="8714" width="9.28515625" customWidth="1"/>
    <col min="8715" max="8715" width="10.42578125" customWidth="1"/>
    <col min="8716" max="8716" width="8.85546875" customWidth="1"/>
    <col min="8717" max="8717" width="9.5703125" customWidth="1"/>
    <col min="8718" max="8718" width="10" customWidth="1"/>
    <col min="8719" max="8719" width="9.5703125" bestFit="1" customWidth="1"/>
    <col min="8961" max="8961" width="10.140625" customWidth="1"/>
    <col min="8962" max="8962" width="8.5703125" customWidth="1"/>
    <col min="8963" max="8963" width="14.140625" customWidth="1"/>
    <col min="8964" max="8964" width="13.140625" customWidth="1"/>
    <col min="8965" max="8965" width="8.140625" customWidth="1"/>
    <col min="8966" max="8966" width="16.28515625" customWidth="1"/>
    <col min="8967" max="8967" width="12.7109375" customWidth="1"/>
    <col min="8968" max="8968" width="13.85546875" customWidth="1"/>
    <col min="8969" max="8969" width="15.140625" customWidth="1"/>
    <col min="8970" max="8970" width="9.28515625" customWidth="1"/>
    <col min="8971" max="8971" width="10.42578125" customWidth="1"/>
    <col min="8972" max="8972" width="8.85546875" customWidth="1"/>
    <col min="8973" max="8973" width="9.5703125" customWidth="1"/>
    <col min="8974" max="8974" width="10" customWidth="1"/>
    <col min="8975" max="8975" width="9.5703125" bestFit="1" customWidth="1"/>
    <col min="9217" max="9217" width="10.140625" customWidth="1"/>
    <col min="9218" max="9218" width="8.5703125" customWidth="1"/>
    <col min="9219" max="9219" width="14.140625" customWidth="1"/>
    <col min="9220" max="9220" width="13.140625" customWidth="1"/>
    <col min="9221" max="9221" width="8.140625" customWidth="1"/>
    <col min="9222" max="9222" width="16.28515625" customWidth="1"/>
    <col min="9223" max="9223" width="12.7109375" customWidth="1"/>
    <col min="9224" max="9224" width="13.85546875" customWidth="1"/>
    <col min="9225" max="9225" width="15.140625" customWidth="1"/>
    <col min="9226" max="9226" width="9.28515625" customWidth="1"/>
    <col min="9227" max="9227" width="10.42578125" customWidth="1"/>
    <col min="9228" max="9228" width="8.85546875" customWidth="1"/>
    <col min="9229" max="9229" width="9.5703125" customWidth="1"/>
    <col min="9230" max="9230" width="10" customWidth="1"/>
    <col min="9231" max="9231" width="9.5703125" bestFit="1" customWidth="1"/>
    <col min="9473" max="9473" width="10.140625" customWidth="1"/>
    <col min="9474" max="9474" width="8.5703125" customWidth="1"/>
    <col min="9475" max="9475" width="14.140625" customWidth="1"/>
    <col min="9476" max="9476" width="13.140625" customWidth="1"/>
    <col min="9477" max="9477" width="8.140625" customWidth="1"/>
    <col min="9478" max="9478" width="16.28515625" customWidth="1"/>
    <col min="9479" max="9479" width="12.7109375" customWidth="1"/>
    <col min="9480" max="9480" width="13.85546875" customWidth="1"/>
    <col min="9481" max="9481" width="15.140625" customWidth="1"/>
    <col min="9482" max="9482" width="9.28515625" customWidth="1"/>
    <col min="9483" max="9483" width="10.42578125" customWidth="1"/>
    <col min="9484" max="9484" width="8.85546875" customWidth="1"/>
    <col min="9485" max="9485" width="9.5703125" customWidth="1"/>
    <col min="9486" max="9486" width="10" customWidth="1"/>
    <col min="9487" max="9487" width="9.5703125" bestFit="1" customWidth="1"/>
    <col min="9729" max="9729" width="10.140625" customWidth="1"/>
    <col min="9730" max="9730" width="8.5703125" customWidth="1"/>
    <col min="9731" max="9731" width="14.140625" customWidth="1"/>
    <col min="9732" max="9732" width="13.140625" customWidth="1"/>
    <col min="9733" max="9733" width="8.140625" customWidth="1"/>
    <col min="9734" max="9734" width="16.28515625" customWidth="1"/>
    <col min="9735" max="9735" width="12.7109375" customWidth="1"/>
    <col min="9736" max="9736" width="13.85546875" customWidth="1"/>
    <col min="9737" max="9737" width="15.140625" customWidth="1"/>
    <col min="9738" max="9738" width="9.28515625" customWidth="1"/>
    <col min="9739" max="9739" width="10.42578125" customWidth="1"/>
    <col min="9740" max="9740" width="8.85546875" customWidth="1"/>
    <col min="9741" max="9741" width="9.5703125" customWidth="1"/>
    <col min="9742" max="9742" width="10" customWidth="1"/>
    <col min="9743" max="9743" width="9.5703125" bestFit="1" customWidth="1"/>
    <col min="9985" max="9985" width="10.140625" customWidth="1"/>
    <col min="9986" max="9986" width="8.5703125" customWidth="1"/>
    <col min="9987" max="9987" width="14.140625" customWidth="1"/>
    <col min="9988" max="9988" width="13.140625" customWidth="1"/>
    <col min="9989" max="9989" width="8.140625" customWidth="1"/>
    <col min="9990" max="9990" width="16.28515625" customWidth="1"/>
    <col min="9991" max="9991" width="12.7109375" customWidth="1"/>
    <col min="9992" max="9992" width="13.85546875" customWidth="1"/>
    <col min="9993" max="9993" width="15.140625" customWidth="1"/>
    <col min="9994" max="9994" width="9.28515625" customWidth="1"/>
    <col min="9995" max="9995" width="10.42578125" customWidth="1"/>
    <col min="9996" max="9996" width="8.85546875" customWidth="1"/>
    <col min="9997" max="9997" width="9.5703125" customWidth="1"/>
    <col min="9998" max="9998" width="10" customWidth="1"/>
    <col min="9999" max="9999" width="9.5703125" bestFit="1" customWidth="1"/>
    <col min="10241" max="10241" width="10.140625" customWidth="1"/>
    <col min="10242" max="10242" width="8.5703125" customWidth="1"/>
    <col min="10243" max="10243" width="14.140625" customWidth="1"/>
    <col min="10244" max="10244" width="13.140625" customWidth="1"/>
    <col min="10245" max="10245" width="8.140625" customWidth="1"/>
    <col min="10246" max="10246" width="16.28515625" customWidth="1"/>
    <col min="10247" max="10247" width="12.7109375" customWidth="1"/>
    <col min="10248" max="10248" width="13.85546875" customWidth="1"/>
    <col min="10249" max="10249" width="15.140625" customWidth="1"/>
    <col min="10250" max="10250" width="9.28515625" customWidth="1"/>
    <col min="10251" max="10251" width="10.42578125" customWidth="1"/>
    <col min="10252" max="10252" width="8.85546875" customWidth="1"/>
    <col min="10253" max="10253" width="9.5703125" customWidth="1"/>
    <col min="10254" max="10254" width="10" customWidth="1"/>
    <col min="10255" max="10255" width="9.5703125" bestFit="1" customWidth="1"/>
    <col min="10497" max="10497" width="10.140625" customWidth="1"/>
    <col min="10498" max="10498" width="8.5703125" customWidth="1"/>
    <col min="10499" max="10499" width="14.140625" customWidth="1"/>
    <col min="10500" max="10500" width="13.140625" customWidth="1"/>
    <col min="10501" max="10501" width="8.140625" customWidth="1"/>
    <col min="10502" max="10502" width="16.28515625" customWidth="1"/>
    <col min="10503" max="10503" width="12.7109375" customWidth="1"/>
    <col min="10504" max="10504" width="13.85546875" customWidth="1"/>
    <col min="10505" max="10505" width="15.140625" customWidth="1"/>
    <col min="10506" max="10506" width="9.28515625" customWidth="1"/>
    <col min="10507" max="10507" width="10.42578125" customWidth="1"/>
    <col min="10508" max="10508" width="8.85546875" customWidth="1"/>
    <col min="10509" max="10509" width="9.5703125" customWidth="1"/>
    <col min="10510" max="10510" width="10" customWidth="1"/>
    <col min="10511" max="10511" width="9.5703125" bestFit="1" customWidth="1"/>
    <col min="10753" max="10753" width="10.140625" customWidth="1"/>
    <col min="10754" max="10754" width="8.5703125" customWidth="1"/>
    <col min="10755" max="10755" width="14.140625" customWidth="1"/>
    <col min="10756" max="10756" width="13.140625" customWidth="1"/>
    <col min="10757" max="10757" width="8.140625" customWidth="1"/>
    <col min="10758" max="10758" width="16.28515625" customWidth="1"/>
    <col min="10759" max="10759" width="12.7109375" customWidth="1"/>
    <col min="10760" max="10760" width="13.85546875" customWidth="1"/>
    <col min="10761" max="10761" width="15.140625" customWidth="1"/>
    <col min="10762" max="10762" width="9.28515625" customWidth="1"/>
    <col min="10763" max="10763" width="10.42578125" customWidth="1"/>
    <col min="10764" max="10764" width="8.85546875" customWidth="1"/>
    <col min="10765" max="10765" width="9.5703125" customWidth="1"/>
    <col min="10766" max="10766" width="10" customWidth="1"/>
    <col min="10767" max="10767" width="9.5703125" bestFit="1" customWidth="1"/>
    <col min="11009" max="11009" width="10.140625" customWidth="1"/>
    <col min="11010" max="11010" width="8.5703125" customWidth="1"/>
    <col min="11011" max="11011" width="14.140625" customWidth="1"/>
    <col min="11012" max="11012" width="13.140625" customWidth="1"/>
    <col min="11013" max="11013" width="8.140625" customWidth="1"/>
    <col min="11014" max="11014" width="16.28515625" customWidth="1"/>
    <col min="11015" max="11015" width="12.7109375" customWidth="1"/>
    <col min="11016" max="11016" width="13.85546875" customWidth="1"/>
    <col min="11017" max="11017" width="15.140625" customWidth="1"/>
    <col min="11018" max="11018" width="9.28515625" customWidth="1"/>
    <col min="11019" max="11019" width="10.42578125" customWidth="1"/>
    <col min="11020" max="11020" width="8.85546875" customWidth="1"/>
    <col min="11021" max="11021" width="9.5703125" customWidth="1"/>
    <col min="11022" max="11022" width="10" customWidth="1"/>
    <col min="11023" max="11023" width="9.5703125" bestFit="1" customWidth="1"/>
    <col min="11265" max="11265" width="10.140625" customWidth="1"/>
    <col min="11266" max="11266" width="8.5703125" customWidth="1"/>
    <col min="11267" max="11267" width="14.140625" customWidth="1"/>
    <col min="11268" max="11268" width="13.140625" customWidth="1"/>
    <col min="11269" max="11269" width="8.140625" customWidth="1"/>
    <col min="11270" max="11270" width="16.28515625" customWidth="1"/>
    <col min="11271" max="11271" width="12.7109375" customWidth="1"/>
    <col min="11272" max="11272" width="13.85546875" customWidth="1"/>
    <col min="11273" max="11273" width="15.140625" customWidth="1"/>
    <col min="11274" max="11274" width="9.28515625" customWidth="1"/>
    <col min="11275" max="11275" width="10.42578125" customWidth="1"/>
    <col min="11276" max="11276" width="8.85546875" customWidth="1"/>
    <col min="11277" max="11277" width="9.5703125" customWidth="1"/>
    <col min="11278" max="11278" width="10" customWidth="1"/>
    <col min="11279" max="11279" width="9.5703125" bestFit="1" customWidth="1"/>
    <col min="11521" max="11521" width="10.140625" customWidth="1"/>
    <col min="11522" max="11522" width="8.5703125" customWidth="1"/>
    <col min="11523" max="11523" width="14.140625" customWidth="1"/>
    <col min="11524" max="11524" width="13.140625" customWidth="1"/>
    <col min="11525" max="11525" width="8.140625" customWidth="1"/>
    <col min="11526" max="11526" width="16.28515625" customWidth="1"/>
    <col min="11527" max="11527" width="12.7109375" customWidth="1"/>
    <col min="11528" max="11528" width="13.85546875" customWidth="1"/>
    <col min="11529" max="11529" width="15.140625" customWidth="1"/>
    <col min="11530" max="11530" width="9.28515625" customWidth="1"/>
    <col min="11531" max="11531" width="10.42578125" customWidth="1"/>
    <col min="11532" max="11532" width="8.85546875" customWidth="1"/>
    <col min="11533" max="11533" width="9.5703125" customWidth="1"/>
    <col min="11534" max="11534" width="10" customWidth="1"/>
    <col min="11535" max="11535" width="9.5703125" bestFit="1" customWidth="1"/>
    <col min="11777" max="11777" width="10.140625" customWidth="1"/>
    <col min="11778" max="11778" width="8.5703125" customWidth="1"/>
    <col min="11779" max="11779" width="14.140625" customWidth="1"/>
    <col min="11780" max="11780" width="13.140625" customWidth="1"/>
    <col min="11781" max="11781" width="8.140625" customWidth="1"/>
    <col min="11782" max="11782" width="16.28515625" customWidth="1"/>
    <col min="11783" max="11783" width="12.7109375" customWidth="1"/>
    <col min="11784" max="11784" width="13.85546875" customWidth="1"/>
    <col min="11785" max="11785" width="15.140625" customWidth="1"/>
    <col min="11786" max="11786" width="9.28515625" customWidth="1"/>
    <col min="11787" max="11787" width="10.42578125" customWidth="1"/>
    <col min="11788" max="11788" width="8.85546875" customWidth="1"/>
    <col min="11789" max="11789" width="9.5703125" customWidth="1"/>
    <col min="11790" max="11790" width="10" customWidth="1"/>
    <col min="11791" max="11791" width="9.5703125" bestFit="1" customWidth="1"/>
    <col min="12033" max="12033" width="10.140625" customWidth="1"/>
    <col min="12034" max="12034" width="8.5703125" customWidth="1"/>
    <col min="12035" max="12035" width="14.140625" customWidth="1"/>
    <col min="12036" max="12036" width="13.140625" customWidth="1"/>
    <col min="12037" max="12037" width="8.140625" customWidth="1"/>
    <col min="12038" max="12038" width="16.28515625" customWidth="1"/>
    <col min="12039" max="12039" width="12.7109375" customWidth="1"/>
    <col min="12040" max="12040" width="13.85546875" customWidth="1"/>
    <col min="12041" max="12041" width="15.140625" customWidth="1"/>
    <col min="12042" max="12042" width="9.28515625" customWidth="1"/>
    <col min="12043" max="12043" width="10.42578125" customWidth="1"/>
    <col min="12044" max="12044" width="8.85546875" customWidth="1"/>
    <col min="12045" max="12045" width="9.5703125" customWidth="1"/>
    <col min="12046" max="12046" width="10" customWidth="1"/>
    <col min="12047" max="12047" width="9.5703125" bestFit="1" customWidth="1"/>
    <col min="12289" max="12289" width="10.140625" customWidth="1"/>
    <col min="12290" max="12290" width="8.5703125" customWidth="1"/>
    <col min="12291" max="12291" width="14.140625" customWidth="1"/>
    <col min="12292" max="12292" width="13.140625" customWidth="1"/>
    <col min="12293" max="12293" width="8.140625" customWidth="1"/>
    <col min="12294" max="12294" width="16.28515625" customWidth="1"/>
    <col min="12295" max="12295" width="12.7109375" customWidth="1"/>
    <col min="12296" max="12296" width="13.85546875" customWidth="1"/>
    <col min="12297" max="12297" width="15.140625" customWidth="1"/>
    <col min="12298" max="12298" width="9.28515625" customWidth="1"/>
    <col min="12299" max="12299" width="10.42578125" customWidth="1"/>
    <col min="12300" max="12300" width="8.85546875" customWidth="1"/>
    <col min="12301" max="12301" width="9.5703125" customWidth="1"/>
    <col min="12302" max="12302" width="10" customWidth="1"/>
    <col min="12303" max="12303" width="9.5703125" bestFit="1" customWidth="1"/>
    <col min="12545" max="12545" width="10.140625" customWidth="1"/>
    <col min="12546" max="12546" width="8.5703125" customWidth="1"/>
    <col min="12547" max="12547" width="14.140625" customWidth="1"/>
    <col min="12548" max="12548" width="13.140625" customWidth="1"/>
    <col min="12549" max="12549" width="8.140625" customWidth="1"/>
    <col min="12550" max="12550" width="16.28515625" customWidth="1"/>
    <col min="12551" max="12551" width="12.7109375" customWidth="1"/>
    <col min="12552" max="12552" width="13.85546875" customWidth="1"/>
    <col min="12553" max="12553" width="15.140625" customWidth="1"/>
    <col min="12554" max="12554" width="9.28515625" customWidth="1"/>
    <col min="12555" max="12555" width="10.42578125" customWidth="1"/>
    <col min="12556" max="12556" width="8.85546875" customWidth="1"/>
    <col min="12557" max="12557" width="9.5703125" customWidth="1"/>
    <col min="12558" max="12558" width="10" customWidth="1"/>
    <col min="12559" max="12559" width="9.5703125" bestFit="1" customWidth="1"/>
    <col min="12801" max="12801" width="10.140625" customWidth="1"/>
    <col min="12802" max="12802" width="8.5703125" customWidth="1"/>
    <col min="12803" max="12803" width="14.140625" customWidth="1"/>
    <col min="12804" max="12804" width="13.140625" customWidth="1"/>
    <col min="12805" max="12805" width="8.140625" customWidth="1"/>
    <col min="12806" max="12806" width="16.28515625" customWidth="1"/>
    <col min="12807" max="12807" width="12.7109375" customWidth="1"/>
    <col min="12808" max="12808" width="13.85546875" customWidth="1"/>
    <col min="12809" max="12809" width="15.140625" customWidth="1"/>
    <col min="12810" max="12810" width="9.28515625" customWidth="1"/>
    <col min="12811" max="12811" width="10.42578125" customWidth="1"/>
    <col min="12812" max="12812" width="8.85546875" customWidth="1"/>
    <col min="12813" max="12813" width="9.5703125" customWidth="1"/>
    <col min="12814" max="12814" width="10" customWidth="1"/>
    <col min="12815" max="12815" width="9.5703125" bestFit="1" customWidth="1"/>
    <col min="13057" max="13057" width="10.140625" customWidth="1"/>
    <col min="13058" max="13058" width="8.5703125" customWidth="1"/>
    <col min="13059" max="13059" width="14.140625" customWidth="1"/>
    <col min="13060" max="13060" width="13.140625" customWidth="1"/>
    <col min="13061" max="13061" width="8.140625" customWidth="1"/>
    <col min="13062" max="13062" width="16.28515625" customWidth="1"/>
    <col min="13063" max="13063" width="12.7109375" customWidth="1"/>
    <col min="13064" max="13064" width="13.85546875" customWidth="1"/>
    <col min="13065" max="13065" width="15.140625" customWidth="1"/>
    <col min="13066" max="13066" width="9.28515625" customWidth="1"/>
    <col min="13067" max="13067" width="10.42578125" customWidth="1"/>
    <col min="13068" max="13068" width="8.85546875" customWidth="1"/>
    <col min="13069" max="13069" width="9.5703125" customWidth="1"/>
    <col min="13070" max="13070" width="10" customWidth="1"/>
    <col min="13071" max="13071" width="9.5703125" bestFit="1" customWidth="1"/>
    <col min="13313" max="13313" width="10.140625" customWidth="1"/>
    <col min="13314" max="13314" width="8.5703125" customWidth="1"/>
    <col min="13315" max="13315" width="14.140625" customWidth="1"/>
    <col min="13316" max="13316" width="13.140625" customWidth="1"/>
    <col min="13317" max="13317" width="8.140625" customWidth="1"/>
    <col min="13318" max="13318" width="16.28515625" customWidth="1"/>
    <col min="13319" max="13319" width="12.7109375" customWidth="1"/>
    <col min="13320" max="13320" width="13.85546875" customWidth="1"/>
    <col min="13321" max="13321" width="15.140625" customWidth="1"/>
    <col min="13322" max="13322" width="9.28515625" customWidth="1"/>
    <col min="13323" max="13323" width="10.42578125" customWidth="1"/>
    <col min="13324" max="13324" width="8.85546875" customWidth="1"/>
    <col min="13325" max="13325" width="9.5703125" customWidth="1"/>
    <col min="13326" max="13326" width="10" customWidth="1"/>
    <col min="13327" max="13327" width="9.5703125" bestFit="1" customWidth="1"/>
    <col min="13569" max="13569" width="10.140625" customWidth="1"/>
    <col min="13570" max="13570" width="8.5703125" customWidth="1"/>
    <col min="13571" max="13571" width="14.140625" customWidth="1"/>
    <col min="13572" max="13572" width="13.140625" customWidth="1"/>
    <col min="13573" max="13573" width="8.140625" customWidth="1"/>
    <col min="13574" max="13574" width="16.28515625" customWidth="1"/>
    <col min="13575" max="13575" width="12.7109375" customWidth="1"/>
    <col min="13576" max="13576" width="13.85546875" customWidth="1"/>
    <col min="13577" max="13577" width="15.140625" customWidth="1"/>
    <col min="13578" max="13578" width="9.28515625" customWidth="1"/>
    <col min="13579" max="13579" width="10.42578125" customWidth="1"/>
    <col min="13580" max="13580" width="8.85546875" customWidth="1"/>
    <col min="13581" max="13581" width="9.5703125" customWidth="1"/>
    <col min="13582" max="13582" width="10" customWidth="1"/>
    <col min="13583" max="13583" width="9.5703125" bestFit="1" customWidth="1"/>
    <col min="13825" max="13825" width="10.140625" customWidth="1"/>
    <col min="13826" max="13826" width="8.5703125" customWidth="1"/>
    <col min="13827" max="13827" width="14.140625" customWidth="1"/>
    <col min="13828" max="13828" width="13.140625" customWidth="1"/>
    <col min="13829" max="13829" width="8.140625" customWidth="1"/>
    <col min="13830" max="13830" width="16.28515625" customWidth="1"/>
    <col min="13831" max="13831" width="12.7109375" customWidth="1"/>
    <col min="13832" max="13832" width="13.85546875" customWidth="1"/>
    <col min="13833" max="13833" width="15.140625" customWidth="1"/>
    <col min="13834" max="13834" width="9.28515625" customWidth="1"/>
    <col min="13835" max="13835" width="10.42578125" customWidth="1"/>
    <col min="13836" max="13836" width="8.85546875" customWidth="1"/>
    <col min="13837" max="13837" width="9.5703125" customWidth="1"/>
    <col min="13838" max="13838" width="10" customWidth="1"/>
    <col min="13839" max="13839" width="9.5703125" bestFit="1" customWidth="1"/>
    <col min="14081" max="14081" width="10.140625" customWidth="1"/>
    <col min="14082" max="14082" width="8.5703125" customWidth="1"/>
    <col min="14083" max="14083" width="14.140625" customWidth="1"/>
    <col min="14084" max="14084" width="13.140625" customWidth="1"/>
    <col min="14085" max="14085" width="8.140625" customWidth="1"/>
    <col min="14086" max="14086" width="16.28515625" customWidth="1"/>
    <col min="14087" max="14087" width="12.7109375" customWidth="1"/>
    <col min="14088" max="14088" width="13.85546875" customWidth="1"/>
    <col min="14089" max="14089" width="15.140625" customWidth="1"/>
    <col min="14090" max="14090" width="9.28515625" customWidth="1"/>
    <col min="14091" max="14091" width="10.42578125" customWidth="1"/>
    <col min="14092" max="14092" width="8.85546875" customWidth="1"/>
    <col min="14093" max="14093" width="9.5703125" customWidth="1"/>
    <col min="14094" max="14094" width="10" customWidth="1"/>
    <col min="14095" max="14095" width="9.5703125" bestFit="1" customWidth="1"/>
    <col min="14337" max="14337" width="10.140625" customWidth="1"/>
    <col min="14338" max="14338" width="8.5703125" customWidth="1"/>
    <col min="14339" max="14339" width="14.140625" customWidth="1"/>
    <col min="14340" max="14340" width="13.140625" customWidth="1"/>
    <col min="14341" max="14341" width="8.140625" customWidth="1"/>
    <col min="14342" max="14342" width="16.28515625" customWidth="1"/>
    <col min="14343" max="14343" width="12.7109375" customWidth="1"/>
    <col min="14344" max="14344" width="13.85546875" customWidth="1"/>
    <col min="14345" max="14345" width="15.140625" customWidth="1"/>
    <col min="14346" max="14346" width="9.28515625" customWidth="1"/>
    <col min="14347" max="14347" width="10.42578125" customWidth="1"/>
    <col min="14348" max="14348" width="8.85546875" customWidth="1"/>
    <col min="14349" max="14349" width="9.5703125" customWidth="1"/>
    <col min="14350" max="14350" width="10" customWidth="1"/>
    <col min="14351" max="14351" width="9.5703125" bestFit="1" customWidth="1"/>
    <col min="14593" max="14593" width="10.140625" customWidth="1"/>
    <col min="14594" max="14594" width="8.5703125" customWidth="1"/>
    <col min="14595" max="14595" width="14.140625" customWidth="1"/>
    <col min="14596" max="14596" width="13.140625" customWidth="1"/>
    <col min="14597" max="14597" width="8.140625" customWidth="1"/>
    <col min="14598" max="14598" width="16.28515625" customWidth="1"/>
    <col min="14599" max="14599" width="12.7109375" customWidth="1"/>
    <col min="14600" max="14600" width="13.85546875" customWidth="1"/>
    <col min="14601" max="14601" width="15.140625" customWidth="1"/>
    <col min="14602" max="14602" width="9.28515625" customWidth="1"/>
    <col min="14603" max="14603" width="10.42578125" customWidth="1"/>
    <col min="14604" max="14604" width="8.85546875" customWidth="1"/>
    <col min="14605" max="14605" width="9.5703125" customWidth="1"/>
    <col min="14606" max="14606" width="10" customWidth="1"/>
    <col min="14607" max="14607" width="9.5703125" bestFit="1" customWidth="1"/>
    <col min="14849" max="14849" width="10.140625" customWidth="1"/>
    <col min="14850" max="14850" width="8.5703125" customWidth="1"/>
    <col min="14851" max="14851" width="14.140625" customWidth="1"/>
    <col min="14852" max="14852" width="13.140625" customWidth="1"/>
    <col min="14853" max="14853" width="8.140625" customWidth="1"/>
    <col min="14854" max="14854" width="16.28515625" customWidth="1"/>
    <col min="14855" max="14855" width="12.7109375" customWidth="1"/>
    <col min="14856" max="14856" width="13.85546875" customWidth="1"/>
    <col min="14857" max="14857" width="15.140625" customWidth="1"/>
    <col min="14858" max="14858" width="9.28515625" customWidth="1"/>
    <col min="14859" max="14859" width="10.42578125" customWidth="1"/>
    <col min="14860" max="14860" width="8.85546875" customWidth="1"/>
    <col min="14861" max="14861" width="9.5703125" customWidth="1"/>
    <col min="14862" max="14862" width="10" customWidth="1"/>
    <col min="14863" max="14863" width="9.5703125" bestFit="1" customWidth="1"/>
    <col min="15105" max="15105" width="10.140625" customWidth="1"/>
    <col min="15106" max="15106" width="8.5703125" customWidth="1"/>
    <col min="15107" max="15107" width="14.140625" customWidth="1"/>
    <col min="15108" max="15108" width="13.140625" customWidth="1"/>
    <col min="15109" max="15109" width="8.140625" customWidth="1"/>
    <col min="15110" max="15110" width="16.28515625" customWidth="1"/>
    <col min="15111" max="15111" width="12.7109375" customWidth="1"/>
    <col min="15112" max="15112" width="13.85546875" customWidth="1"/>
    <col min="15113" max="15113" width="15.140625" customWidth="1"/>
    <col min="15114" max="15114" width="9.28515625" customWidth="1"/>
    <col min="15115" max="15115" width="10.42578125" customWidth="1"/>
    <col min="15116" max="15116" width="8.85546875" customWidth="1"/>
    <col min="15117" max="15117" width="9.5703125" customWidth="1"/>
    <col min="15118" max="15118" width="10" customWidth="1"/>
    <col min="15119" max="15119" width="9.5703125" bestFit="1" customWidth="1"/>
    <col min="15361" max="15361" width="10.140625" customWidth="1"/>
    <col min="15362" max="15362" width="8.5703125" customWidth="1"/>
    <col min="15363" max="15363" width="14.140625" customWidth="1"/>
    <col min="15364" max="15364" width="13.140625" customWidth="1"/>
    <col min="15365" max="15365" width="8.140625" customWidth="1"/>
    <col min="15366" max="15366" width="16.28515625" customWidth="1"/>
    <col min="15367" max="15367" width="12.7109375" customWidth="1"/>
    <col min="15368" max="15368" width="13.85546875" customWidth="1"/>
    <col min="15369" max="15369" width="15.140625" customWidth="1"/>
    <col min="15370" max="15370" width="9.28515625" customWidth="1"/>
    <col min="15371" max="15371" width="10.42578125" customWidth="1"/>
    <col min="15372" max="15372" width="8.85546875" customWidth="1"/>
    <col min="15373" max="15373" width="9.5703125" customWidth="1"/>
    <col min="15374" max="15374" width="10" customWidth="1"/>
    <col min="15375" max="15375" width="9.5703125" bestFit="1" customWidth="1"/>
    <col min="15617" max="15617" width="10.140625" customWidth="1"/>
    <col min="15618" max="15618" width="8.5703125" customWidth="1"/>
    <col min="15619" max="15619" width="14.140625" customWidth="1"/>
    <col min="15620" max="15620" width="13.140625" customWidth="1"/>
    <col min="15621" max="15621" width="8.140625" customWidth="1"/>
    <col min="15622" max="15622" width="16.28515625" customWidth="1"/>
    <col min="15623" max="15623" width="12.7109375" customWidth="1"/>
    <col min="15624" max="15624" width="13.85546875" customWidth="1"/>
    <col min="15625" max="15625" width="15.140625" customWidth="1"/>
    <col min="15626" max="15626" width="9.28515625" customWidth="1"/>
    <col min="15627" max="15627" width="10.42578125" customWidth="1"/>
    <col min="15628" max="15628" width="8.85546875" customWidth="1"/>
    <col min="15629" max="15629" width="9.5703125" customWidth="1"/>
    <col min="15630" max="15630" width="10" customWidth="1"/>
    <col min="15631" max="15631" width="9.5703125" bestFit="1" customWidth="1"/>
    <col min="15873" max="15873" width="10.140625" customWidth="1"/>
    <col min="15874" max="15874" width="8.5703125" customWidth="1"/>
    <col min="15875" max="15875" width="14.140625" customWidth="1"/>
    <col min="15876" max="15876" width="13.140625" customWidth="1"/>
    <col min="15877" max="15877" width="8.140625" customWidth="1"/>
    <col min="15878" max="15878" width="16.28515625" customWidth="1"/>
    <col min="15879" max="15879" width="12.7109375" customWidth="1"/>
    <col min="15880" max="15880" width="13.85546875" customWidth="1"/>
    <col min="15881" max="15881" width="15.140625" customWidth="1"/>
    <col min="15882" max="15882" width="9.28515625" customWidth="1"/>
    <col min="15883" max="15883" width="10.42578125" customWidth="1"/>
    <col min="15884" max="15884" width="8.85546875" customWidth="1"/>
    <col min="15885" max="15885" width="9.5703125" customWidth="1"/>
    <col min="15886" max="15886" width="10" customWidth="1"/>
    <col min="15887" max="15887" width="9.5703125" bestFit="1" customWidth="1"/>
    <col min="16129" max="16129" width="10.140625" customWidth="1"/>
    <col min="16130" max="16130" width="8.5703125" customWidth="1"/>
    <col min="16131" max="16131" width="14.140625" customWidth="1"/>
    <col min="16132" max="16132" width="13.140625" customWidth="1"/>
    <col min="16133" max="16133" width="8.140625" customWidth="1"/>
    <col min="16134" max="16134" width="16.28515625" customWidth="1"/>
    <col min="16135" max="16135" width="12.7109375" customWidth="1"/>
    <col min="16136" max="16136" width="13.85546875" customWidth="1"/>
    <col min="16137" max="16137" width="15.140625" customWidth="1"/>
    <col min="16138" max="16138" width="9.28515625" customWidth="1"/>
    <col min="16139" max="16139" width="10.42578125" customWidth="1"/>
    <col min="16140" max="16140" width="8.85546875" customWidth="1"/>
    <col min="16141" max="16141" width="9.5703125" customWidth="1"/>
    <col min="16142" max="16142" width="10" customWidth="1"/>
    <col min="16143" max="16143" width="9.5703125" bestFit="1" customWidth="1"/>
  </cols>
  <sheetData>
    <row r="3" spans="2:15" x14ac:dyDescent="0.25">
      <c r="B3" t="str">
        <f>+[27]F13!B3</f>
        <v>MAHARASHTRA STATE POWER GENERATION CO. LTD.</v>
      </c>
      <c r="J3" t="s">
        <v>89</v>
      </c>
    </row>
    <row r="4" spans="2:15" x14ac:dyDescent="0.25">
      <c r="B4" t="str">
        <f>+[27]F13!B5</f>
        <v>Financial Year 2023-24</v>
      </c>
    </row>
    <row r="5" spans="2:15" x14ac:dyDescent="0.25">
      <c r="B5" t="s">
        <v>141</v>
      </c>
      <c r="D5" s="175" t="s">
        <v>140</v>
      </c>
      <c r="E5" s="175">
        <f>+[27]F12!C5</f>
        <v>45200</v>
      </c>
    </row>
    <row r="9" spans="2:15" ht="89.25" x14ac:dyDescent="0.25">
      <c r="B9" s="174" t="s">
        <v>88</v>
      </c>
      <c r="C9" s="171" t="s">
        <v>71</v>
      </c>
      <c r="D9" s="173" t="s">
        <v>87</v>
      </c>
      <c r="E9" s="173" t="s">
        <v>86</v>
      </c>
      <c r="F9" s="172" t="s">
        <v>85</v>
      </c>
      <c r="G9" s="172" t="s">
        <v>84</v>
      </c>
      <c r="H9" s="171" t="s">
        <v>66</v>
      </c>
      <c r="I9" s="170" t="s">
        <v>65</v>
      </c>
      <c r="J9" s="212" t="s">
        <v>286</v>
      </c>
      <c r="K9" s="169" t="s">
        <v>82</v>
      </c>
      <c r="L9" s="169" t="s">
        <v>183</v>
      </c>
      <c r="M9" s="169" t="s">
        <v>182</v>
      </c>
      <c r="N9" s="169" t="s">
        <v>181</v>
      </c>
    </row>
    <row r="10" spans="2:15" ht="15.75" x14ac:dyDescent="0.25">
      <c r="B10" s="159">
        <v>1</v>
      </c>
      <c r="C10" s="159" t="s">
        <v>21</v>
      </c>
      <c r="D10" s="159" t="s">
        <v>145</v>
      </c>
      <c r="E10" s="159" t="s">
        <v>19</v>
      </c>
      <c r="F10" s="283">
        <v>2000</v>
      </c>
      <c r="G10" s="283">
        <v>1942.84</v>
      </c>
      <c r="H10" s="292">
        <v>162002418</v>
      </c>
      <c r="I10" s="114" t="s">
        <v>285</v>
      </c>
      <c r="J10" s="281">
        <v>2718</v>
      </c>
      <c r="K10" s="280">
        <v>2695</v>
      </c>
      <c r="L10" s="169"/>
      <c r="M10" s="169"/>
      <c r="N10" s="169"/>
      <c r="O10">
        <v>10217</v>
      </c>
    </row>
    <row r="11" spans="2:15" ht="15.75" x14ac:dyDescent="0.25">
      <c r="B11" s="159"/>
      <c r="C11" s="159" t="s">
        <v>18</v>
      </c>
      <c r="D11" s="159" t="s">
        <v>11</v>
      </c>
      <c r="E11" s="159" t="s">
        <v>10</v>
      </c>
      <c r="F11" s="283">
        <v>2001</v>
      </c>
      <c r="G11" s="283">
        <v>2080.84</v>
      </c>
      <c r="H11" s="292">
        <v>162002418</v>
      </c>
      <c r="I11" s="114" t="s">
        <v>285</v>
      </c>
      <c r="J11" s="281">
        <v>3184</v>
      </c>
      <c r="K11" s="280">
        <v>2726</v>
      </c>
      <c r="L11" s="169"/>
      <c r="M11" s="169"/>
      <c r="N11" s="169"/>
      <c r="O11">
        <v>10217</v>
      </c>
    </row>
    <row r="12" spans="2:15" ht="15.75" x14ac:dyDescent="0.25">
      <c r="B12" s="159">
        <v>2</v>
      </c>
      <c r="C12" s="159" t="s">
        <v>18</v>
      </c>
      <c r="D12" s="159" t="s">
        <v>11</v>
      </c>
      <c r="E12" s="159" t="s">
        <v>10</v>
      </c>
      <c r="F12" s="160">
        <v>4042</v>
      </c>
      <c r="G12" s="160">
        <v>4071.87</v>
      </c>
      <c r="H12" s="302">
        <v>162002419</v>
      </c>
      <c r="I12" s="114" t="s">
        <v>285</v>
      </c>
      <c r="J12" s="281">
        <v>3510</v>
      </c>
      <c r="K12" s="280">
        <v>2396</v>
      </c>
      <c r="L12" s="169"/>
      <c r="M12" s="169"/>
      <c r="N12" s="169"/>
      <c r="O12">
        <v>10634</v>
      </c>
    </row>
    <row r="13" spans="2:15" ht="15.75" x14ac:dyDescent="0.25">
      <c r="B13" s="159">
        <v>3</v>
      </c>
      <c r="C13" s="159" t="s">
        <v>21</v>
      </c>
      <c r="D13" s="159" t="s">
        <v>145</v>
      </c>
      <c r="E13" s="159" t="s">
        <v>19</v>
      </c>
      <c r="F13" s="163">
        <v>4038</v>
      </c>
      <c r="G13" s="163">
        <v>4066.34</v>
      </c>
      <c r="H13" s="292">
        <v>162002423</v>
      </c>
      <c r="I13" s="114" t="s">
        <v>283</v>
      </c>
      <c r="J13" s="281">
        <v>3433</v>
      </c>
      <c r="K13" s="280">
        <v>2316</v>
      </c>
      <c r="L13" s="169"/>
      <c r="M13" s="169"/>
      <c r="N13" s="169"/>
      <c r="O13">
        <v>10217</v>
      </c>
    </row>
    <row r="14" spans="2:15" ht="15.75" x14ac:dyDescent="0.25">
      <c r="B14" s="19">
        <v>4</v>
      </c>
      <c r="C14" s="159" t="s">
        <v>21</v>
      </c>
      <c r="D14" s="159" t="s">
        <v>145</v>
      </c>
      <c r="E14" s="159" t="s">
        <v>19</v>
      </c>
      <c r="F14" s="163">
        <v>1993.13</v>
      </c>
      <c r="G14" s="163">
        <v>2002.21</v>
      </c>
      <c r="H14" s="292">
        <v>162002422</v>
      </c>
      <c r="I14" s="114" t="s">
        <v>284</v>
      </c>
      <c r="J14" s="281">
        <v>3221</v>
      </c>
      <c r="K14" s="280">
        <v>2316</v>
      </c>
      <c r="L14" s="169"/>
      <c r="M14" s="169"/>
      <c r="N14" s="169"/>
      <c r="O14">
        <v>10217</v>
      </c>
    </row>
    <row r="15" spans="2:15" ht="15.75" x14ac:dyDescent="0.25">
      <c r="B15" s="19"/>
      <c r="C15" s="159" t="s">
        <v>18</v>
      </c>
      <c r="D15" s="159" t="s">
        <v>11</v>
      </c>
      <c r="E15" s="159" t="s">
        <v>10</v>
      </c>
      <c r="F15" s="163">
        <v>2062.62</v>
      </c>
      <c r="G15" s="163">
        <v>2071.2370000000001</v>
      </c>
      <c r="H15" s="292">
        <v>162002422</v>
      </c>
      <c r="I15" s="114" t="s">
        <v>284</v>
      </c>
      <c r="J15" s="281">
        <v>3524</v>
      </c>
      <c r="K15" s="280">
        <v>2396</v>
      </c>
      <c r="L15" s="169"/>
      <c r="M15" s="169"/>
      <c r="N15" s="169"/>
      <c r="O15">
        <v>10217</v>
      </c>
    </row>
    <row r="16" spans="2:15" ht="15.75" x14ac:dyDescent="0.25">
      <c r="B16" s="19">
        <v>5</v>
      </c>
      <c r="C16" s="159" t="s">
        <v>18</v>
      </c>
      <c r="D16" s="159" t="s">
        <v>11</v>
      </c>
      <c r="E16" s="159" t="s">
        <v>10</v>
      </c>
      <c r="F16" s="163">
        <v>4040</v>
      </c>
      <c r="G16" s="163">
        <v>4069.25</v>
      </c>
      <c r="H16" s="292">
        <v>162002423</v>
      </c>
      <c r="I16" s="159" t="s">
        <v>283</v>
      </c>
      <c r="J16" s="281">
        <v>3433</v>
      </c>
      <c r="K16" s="280">
        <v>2396</v>
      </c>
      <c r="L16" s="169"/>
      <c r="M16" s="169"/>
      <c r="N16" s="169"/>
      <c r="O16">
        <v>10217</v>
      </c>
    </row>
    <row r="17" spans="2:15" ht="15.75" x14ac:dyDescent="0.25">
      <c r="B17" s="19">
        <v>6</v>
      </c>
      <c r="C17" s="159" t="s">
        <v>21</v>
      </c>
      <c r="D17" s="159" t="s">
        <v>145</v>
      </c>
      <c r="E17" s="159" t="s">
        <v>19</v>
      </c>
      <c r="F17" s="163">
        <v>2024.82</v>
      </c>
      <c r="G17" s="163">
        <v>2035.82</v>
      </c>
      <c r="H17" s="292">
        <v>162002425</v>
      </c>
      <c r="I17" s="159" t="s">
        <v>283</v>
      </c>
      <c r="J17" s="281">
        <v>3652</v>
      </c>
      <c r="K17" s="280">
        <v>2316</v>
      </c>
      <c r="L17" s="169"/>
      <c r="M17" s="169"/>
      <c r="N17" s="169"/>
      <c r="O17">
        <v>10199</v>
      </c>
    </row>
    <row r="18" spans="2:15" ht="15.75" x14ac:dyDescent="0.25">
      <c r="B18" s="19"/>
      <c r="C18" s="159" t="s">
        <v>18</v>
      </c>
      <c r="D18" s="159" t="s">
        <v>11</v>
      </c>
      <c r="E18" s="159" t="s">
        <v>10</v>
      </c>
      <c r="F18" s="163">
        <v>2094.63</v>
      </c>
      <c r="G18" s="163">
        <v>2106.0500000000002</v>
      </c>
      <c r="H18" s="292">
        <v>162002425</v>
      </c>
      <c r="I18" s="159" t="s">
        <v>283</v>
      </c>
      <c r="J18" s="281">
        <v>3458</v>
      </c>
      <c r="K18" s="280">
        <v>2396</v>
      </c>
      <c r="L18" s="169"/>
      <c r="M18" s="169"/>
      <c r="N18" s="169"/>
      <c r="O18">
        <v>10199</v>
      </c>
    </row>
    <row r="19" spans="2:15" ht="15.75" x14ac:dyDescent="0.25">
      <c r="B19" s="19">
        <v>7</v>
      </c>
      <c r="C19" s="159" t="s">
        <v>21</v>
      </c>
      <c r="D19" s="159" t="s">
        <v>145</v>
      </c>
      <c r="E19" s="159" t="s">
        <v>19</v>
      </c>
      <c r="F19" s="163">
        <v>1876.16</v>
      </c>
      <c r="G19" s="283">
        <v>1884.31</v>
      </c>
      <c r="H19" s="292">
        <v>162002426</v>
      </c>
      <c r="I19" s="159" t="s">
        <v>282</v>
      </c>
      <c r="J19" s="281">
        <v>3321</v>
      </c>
      <c r="K19" s="280">
        <v>1902</v>
      </c>
      <c r="L19" s="169"/>
      <c r="M19" s="169"/>
      <c r="N19" s="169"/>
      <c r="O19">
        <v>10199</v>
      </c>
    </row>
    <row r="20" spans="2:15" ht="15.75" x14ac:dyDescent="0.25">
      <c r="B20" s="19"/>
      <c r="C20" s="159" t="s">
        <v>18</v>
      </c>
      <c r="D20" s="159" t="s">
        <v>11</v>
      </c>
      <c r="E20" s="159" t="s">
        <v>10</v>
      </c>
      <c r="F20" s="283">
        <v>1940.84</v>
      </c>
      <c r="G20" s="160">
        <v>1949.28</v>
      </c>
      <c r="H20" s="292">
        <v>162002426</v>
      </c>
      <c r="I20" s="159" t="s">
        <v>282</v>
      </c>
      <c r="J20" s="281">
        <v>3250</v>
      </c>
      <c r="K20" s="280">
        <v>1383</v>
      </c>
      <c r="L20" s="169"/>
      <c r="M20" s="169"/>
      <c r="N20" s="169"/>
      <c r="O20">
        <v>10199</v>
      </c>
    </row>
    <row r="21" spans="2:15" ht="15.75" x14ac:dyDescent="0.25">
      <c r="B21" s="19">
        <v>8</v>
      </c>
      <c r="C21" s="159" t="s">
        <v>21</v>
      </c>
      <c r="D21" s="159" t="s">
        <v>145</v>
      </c>
      <c r="E21" s="159" t="s">
        <v>19</v>
      </c>
      <c r="F21" s="160">
        <v>2057.2800000000002</v>
      </c>
      <c r="G21" s="160">
        <v>2003.01</v>
      </c>
      <c r="H21" s="292">
        <v>162002429</v>
      </c>
      <c r="I21" s="159" t="s">
        <v>281</v>
      </c>
      <c r="J21" s="281">
        <v>4311</v>
      </c>
      <c r="K21" s="280">
        <v>2216</v>
      </c>
      <c r="L21" s="169"/>
      <c r="M21" s="169"/>
      <c r="N21" s="169"/>
      <c r="O21">
        <v>10199</v>
      </c>
    </row>
    <row r="22" spans="2:15" ht="15.75" x14ac:dyDescent="0.25">
      <c r="B22" s="19"/>
      <c r="C22" s="159" t="s">
        <v>18</v>
      </c>
      <c r="D22" s="159" t="s">
        <v>11</v>
      </c>
      <c r="E22" s="159" t="s">
        <v>10</v>
      </c>
      <c r="F22" s="160">
        <v>1988.72</v>
      </c>
      <c r="G22" s="160">
        <v>2071.12</v>
      </c>
      <c r="H22" s="292">
        <v>162002429</v>
      </c>
      <c r="I22" s="159" t="s">
        <v>281</v>
      </c>
      <c r="J22" s="281">
        <v>3573</v>
      </c>
      <c r="K22" s="280">
        <v>1964</v>
      </c>
      <c r="L22" s="169"/>
      <c r="M22" s="169"/>
      <c r="N22" s="169"/>
      <c r="O22">
        <v>10199</v>
      </c>
    </row>
    <row r="23" spans="2:15" ht="15.75" x14ac:dyDescent="0.25">
      <c r="B23" s="19">
        <v>9</v>
      </c>
      <c r="C23" s="159" t="s">
        <v>21</v>
      </c>
      <c r="D23" s="159" t="s">
        <v>145</v>
      </c>
      <c r="E23" s="159" t="s">
        <v>19</v>
      </c>
      <c r="F23" s="301">
        <v>4033</v>
      </c>
      <c r="G23" s="160">
        <v>4056.11</v>
      </c>
      <c r="H23" s="292">
        <v>162002428</v>
      </c>
      <c r="I23" s="159" t="s">
        <v>282</v>
      </c>
      <c r="J23" s="281">
        <v>4121</v>
      </c>
      <c r="K23" s="280">
        <v>2274</v>
      </c>
      <c r="L23" s="169"/>
      <c r="M23" s="169"/>
      <c r="N23" s="169"/>
      <c r="O23">
        <v>10199</v>
      </c>
    </row>
    <row r="24" spans="2:15" ht="15.75" x14ac:dyDescent="0.25">
      <c r="B24" s="19">
        <v>11</v>
      </c>
      <c r="C24" s="159" t="s">
        <v>21</v>
      </c>
      <c r="D24" s="159" t="s">
        <v>145</v>
      </c>
      <c r="E24" s="159" t="s">
        <v>19</v>
      </c>
      <c r="F24" s="160">
        <v>1961</v>
      </c>
      <c r="G24" s="160">
        <v>1940.98</v>
      </c>
      <c r="H24" s="298">
        <v>162002431</v>
      </c>
      <c r="I24" s="159" t="s">
        <v>281</v>
      </c>
      <c r="J24" s="281">
        <v>4118</v>
      </c>
      <c r="K24" s="280">
        <v>2252</v>
      </c>
      <c r="L24" s="169"/>
      <c r="M24" s="169"/>
      <c r="N24" s="169"/>
      <c r="O24">
        <v>10346</v>
      </c>
    </row>
    <row r="25" spans="2:15" ht="15.75" x14ac:dyDescent="0.25">
      <c r="B25" s="19"/>
      <c r="C25" s="159" t="s">
        <v>18</v>
      </c>
      <c r="D25" s="159" t="s">
        <v>11</v>
      </c>
      <c r="E25" s="159" t="s">
        <v>10</v>
      </c>
      <c r="F25" s="160">
        <v>2028</v>
      </c>
      <c r="G25" s="283">
        <v>2079.66</v>
      </c>
      <c r="H25" s="298">
        <v>162002431</v>
      </c>
      <c r="I25" s="159" t="s">
        <v>281</v>
      </c>
      <c r="J25" s="281">
        <v>3654</v>
      </c>
      <c r="K25" s="280">
        <v>2489</v>
      </c>
      <c r="L25" s="169"/>
      <c r="M25" s="169"/>
      <c r="N25" s="169"/>
      <c r="O25">
        <v>10346</v>
      </c>
    </row>
    <row r="26" spans="2:15" ht="15.75" x14ac:dyDescent="0.25">
      <c r="B26" s="19">
        <v>12</v>
      </c>
      <c r="C26" s="159" t="s">
        <v>197</v>
      </c>
      <c r="D26" s="159" t="s">
        <v>145</v>
      </c>
      <c r="E26" s="159" t="s">
        <v>19</v>
      </c>
      <c r="F26" s="283">
        <v>3851</v>
      </c>
      <c r="G26" s="163">
        <v>3878.05</v>
      </c>
      <c r="H26" s="293">
        <v>161015470</v>
      </c>
      <c r="I26" s="159" t="s">
        <v>269</v>
      </c>
      <c r="J26" s="281">
        <v>2799</v>
      </c>
      <c r="K26" s="280">
        <v>2169</v>
      </c>
      <c r="L26" s="169"/>
      <c r="M26" s="169"/>
      <c r="N26" s="169"/>
      <c r="O26">
        <v>10732</v>
      </c>
    </row>
    <row r="27" spans="2:15" ht="15.75" x14ac:dyDescent="0.25">
      <c r="B27" s="19">
        <v>14</v>
      </c>
      <c r="C27" s="159" t="s">
        <v>21</v>
      </c>
      <c r="D27" s="159" t="s">
        <v>145</v>
      </c>
      <c r="E27" s="159" t="s">
        <v>19</v>
      </c>
      <c r="F27" s="163">
        <v>2000</v>
      </c>
      <c r="G27" s="283">
        <v>2030.88</v>
      </c>
      <c r="H27" s="298">
        <v>162002433</v>
      </c>
      <c r="I27" s="159" t="s">
        <v>269</v>
      </c>
      <c r="J27" s="281">
        <v>3529</v>
      </c>
      <c r="K27" s="280">
        <v>2625</v>
      </c>
      <c r="L27" s="169"/>
      <c r="M27" s="169"/>
      <c r="N27" s="169"/>
      <c r="O27">
        <v>10346</v>
      </c>
    </row>
    <row r="28" spans="2:15" ht="15.75" x14ac:dyDescent="0.25">
      <c r="B28" s="19"/>
      <c r="C28" s="159" t="s">
        <v>18</v>
      </c>
      <c r="D28" s="159" t="s">
        <v>11</v>
      </c>
      <c r="E28" s="159" t="s">
        <v>10</v>
      </c>
      <c r="F28" s="283">
        <v>2104</v>
      </c>
      <c r="G28" s="283">
        <v>2100.9299999999998</v>
      </c>
      <c r="H28" s="298">
        <v>162002433</v>
      </c>
      <c r="I28" s="159" t="s">
        <v>269</v>
      </c>
      <c r="J28" s="281">
        <v>4066</v>
      </c>
      <c r="K28" s="280">
        <v>2824</v>
      </c>
      <c r="L28" s="169"/>
      <c r="M28" s="169"/>
      <c r="N28" s="169"/>
      <c r="O28">
        <v>10346</v>
      </c>
    </row>
    <row r="29" spans="2:15" ht="15.75" x14ac:dyDescent="0.25">
      <c r="B29" s="19">
        <v>15</v>
      </c>
      <c r="C29" s="159" t="s">
        <v>18</v>
      </c>
      <c r="D29" s="159" t="s">
        <v>11</v>
      </c>
      <c r="E29" s="159" t="s">
        <v>10</v>
      </c>
      <c r="F29" s="283">
        <v>4097</v>
      </c>
      <c r="G29" s="160">
        <v>4125.03</v>
      </c>
      <c r="H29" s="298">
        <v>162002436</v>
      </c>
      <c r="I29" s="159" t="s">
        <v>268</v>
      </c>
      <c r="J29" s="281">
        <v>3723</v>
      </c>
      <c r="K29" s="280">
        <v>2126</v>
      </c>
      <c r="L29" s="169"/>
      <c r="M29" s="169"/>
      <c r="N29" s="169"/>
      <c r="O29">
        <v>10346</v>
      </c>
    </row>
    <row r="30" spans="2:15" ht="15.75" x14ac:dyDescent="0.25">
      <c r="B30" s="19">
        <v>16</v>
      </c>
      <c r="C30" s="159" t="s">
        <v>21</v>
      </c>
      <c r="D30" s="159" t="s">
        <v>145</v>
      </c>
      <c r="E30" s="159" t="s">
        <v>19</v>
      </c>
      <c r="F30" s="160">
        <v>4025</v>
      </c>
      <c r="G30" s="160">
        <v>4054.06</v>
      </c>
      <c r="H30" s="300">
        <v>162002434</v>
      </c>
      <c r="I30" s="159" t="s">
        <v>269</v>
      </c>
      <c r="J30" s="281">
        <v>3575</v>
      </c>
      <c r="K30" s="280">
        <v>2551</v>
      </c>
      <c r="L30" s="169"/>
      <c r="M30" s="169"/>
      <c r="N30" s="169"/>
      <c r="O30">
        <v>10346</v>
      </c>
    </row>
    <row r="31" spans="2:15" ht="15.75" x14ac:dyDescent="0.25">
      <c r="B31" s="299">
        <v>17</v>
      </c>
      <c r="C31" s="159" t="s">
        <v>21</v>
      </c>
      <c r="D31" s="159" t="s">
        <v>145</v>
      </c>
      <c r="E31" s="159" t="s">
        <v>19</v>
      </c>
      <c r="F31" s="160">
        <v>2082</v>
      </c>
      <c r="G31" s="160">
        <v>2026.42</v>
      </c>
      <c r="H31" s="298">
        <v>162002437</v>
      </c>
      <c r="I31" s="159" t="s">
        <v>268</v>
      </c>
      <c r="J31" s="281">
        <v>4231</v>
      </c>
      <c r="K31" s="280">
        <v>2314</v>
      </c>
      <c r="L31" s="169"/>
      <c r="M31" s="169"/>
      <c r="N31" s="169"/>
      <c r="O31">
        <v>10346</v>
      </c>
    </row>
    <row r="32" spans="2:15" ht="15.75" x14ac:dyDescent="0.25">
      <c r="B32" s="19"/>
      <c r="C32" s="159" t="s">
        <v>18</v>
      </c>
      <c r="D32" s="159" t="s">
        <v>11</v>
      </c>
      <c r="E32" s="159" t="s">
        <v>10</v>
      </c>
      <c r="F32" s="160">
        <v>2012</v>
      </c>
      <c r="G32" s="160">
        <v>2095.9299999999998</v>
      </c>
      <c r="H32" s="298">
        <v>162002437</v>
      </c>
      <c r="I32" s="159" t="s">
        <v>268</v>
      </c>
      <c r="J32" s="281">
        <v>3349</v>
      </c>
      <c r="K32" s="280">
        <v>2434</v>
      </c>
      <c r="L32" s="169"/>
      <c r="M32" s="169"/>
      <c r="N32" s="169"/>
      <c r="O32">
        <v>10346</v>
      </c>
    </row>
    <row r="33" spans="2:15" ht="15.75" x14ac:dyDescent="0.25">
      <c r="B33" s="19">
        <v>19</v>
      </c>
      <c r="C33" s="159" t="s">
        <v>21</v>
      </c>
      <c r="D33" s="159" t="s">
        <v>145</v>
      </c>
      <c r="E33" s="159" t="s">
        <v>19</v>
      </c>
      <c r="F33" s="160">
        <v>2012.14</v>
      </c>
      <c r="G33" s="160">
        <v>2019.38</v>
      </c>
      <c r="H33" s="298">
        <v>162002438</v>
      </c>
      <c r="I33" s="159" t="s">
        <v>268</v>
      </c>
      <c r="J33" s="281">
        <v>3821</v>
      </c>
      <c r="K33" s="280">
        <v>2150</v>
      </c>
      <c r="L33" s="169"/>
      <c r="M33" s="169"/>
      <c r="N33" s="169"/>
      <c r="O33">
        <v>10346</v>
      </c>
    </row>
    <row r="34" spans="2:15" ht="15.75" x14ac:dyDescent="0.25">
      <c r="B34" s="19"/>
      <c r="C34" s="159" t="s">
        <v>18</v>
      </c>
      <c r="D34" s="159" t="s">
        <v>11</v>
      </c>
      <c r="E34" s="159" t="s">
        <v>10</v>
      </c>
      <c r="F34" s="160">
        <v>2155.86</v>
      </c>
      <c r="G34" s="160">
        <v>2163.7800000000002</v>
      </c>
      <c r="H34" s="298">
        <v>162002438</v>
      </c>
      <c r="I34" s="159" t="s">
        <v>268</v>
      </c>
      <c r="J34" s="281">
        <v>3219</v>
      </c>
      <c r="K34" s="280">
        <v>2422</v>
      </c>
      <c r="L34" s="169"/>
      <c r="M34" s="169"/>
      <c r="N34" s="169"/>
      <c r="O34">
        <v>10346</v>
      </c>
    </row>
    <row r="35" spans="2:15" ht="15.75" x14ac:dyDescent="0.25">
      <c r="B35" s="19">
        <v>21</v>
      </c>
      <c r="C35" s="296" t="s">
        <v>21</v>
      </c>
      <c r="D35" s="296" t="s">
        <v>145</v>
      </c>
      <c r="E35" s="296" t="s">
        <v>19</v>
      </c>
      <c r="F35" s="295">
        <v>1991.66</v>
      </c>
      <c r="G35" s="295">
        <v>2006.91</v>
      </c>
      <c r="H35" s="297">
        <v>162002440</v>
      </c>
      <c r="I35" s="296" t="s">
        <v>267</v>
      </c>
      <c r="J35" s="281">
        <v>4060</v>
      </c>
      <c r="K35" s="280">
        <v>2634</v>
      </c>
      <c r="L35" s="169"/>
      <c r="M35" s="169"/>
      <c r="N35" s="169"/>
    </row>
    <row r="36" spans="2:15" ht="15.75" x14ac:dyDescent="0.25">
      <c r="B36" s="19"/>
      <c r="C36" s="296" t="s">
        <v>18</v>
      </c>
      <c r="D36" s="296" t="s">
        <v>11</v>
      </c>
      <c r="E36" s="296" t="s">
        <v>10</v>
      </c>
      <c r="F36" s="295">
        <v>2060.34</v>
      </c>
      <c r="G36" s="295">
        <v>2076.13</v>
      </c>
      <c r="H36" s="297">
        <v>162002440</v>
      </c>
      <c r="I36" s="296" t="s">
        <v>267</v>
      </c>
      <c r="J36" s="281">
        <v>3664</v>
      </c>
      <c r="K36" s="280">
        <v>2951</v>
      </c>
      <c r="L36" s="169"/>
      <c r="M36" s="169"/>
      <c r="N36" s="169"/>
      <c r="O36">
        <v>10533</v>
      </c>
    </row>
    <row r="37" spans="2:15" ht="15.75" x14ac:dyDescent="0.25">
      <c r="B37" s="19">
        <v>22</v>
      </c>
      <c r="C37" s="296" t="s">
        <v>21</v>
      </c>
      <c r="D37" s="296" t="s">
        <v>145</v>
      </c>
      <c r="E37" s="296" t="s">
        <v>19</v>
      </c>
      <c r="F37" s="295">
        <v>1918.92</v>
      </c>
      <c r="G37" s="295">
        <v>1931.89</v>
      </c>
      <c r="H37" s="297">
        <v>162002442</v>
      </c>
      <c r="I37" s="296" t="s">
        <v>280</v>
      </c>
      <c r="J37" s="281">
        <v>4068</v>
      </c>
      <c r="K37" s="280">
        <v>2878</v>
      </c>
      <c r="L37" s="169"/>
      <c r="M37" s="169"/>
      <c r="N37" s="169"/>
      <c r="O37">
        <v>10533</v>
      </c>
    </row>
    <row r="38" spans="2:15" ht="15.75" x14ac:dyDescent="0.25">
      <c r="B38" s="19"/>
      <c r="C38" s="296" t="s">
        <v>18</v>
      </c>
      <c r="D38" s="296" t="s">
        <v>11</v>
      </c>
      <c r="E38" s="296" t="s">
        <v>10</v>
      </c>
      <c r="F38" s="295">
        <v>1985.08</v>
      </c>
      <c r="G38" s="295">
        <v>1998.53</v>
      </c>
      <c r="H38" s="297">
        <v>162002442</v>
      </c>
      <c r="I38" s="296" t="s">
        <v>280</v>
      </c>
      <c r="J38" s="281">
        <v>4040</v>
      </c>
      <c r="K38" s="280">
        <v>2484</v>
      </c>
      <c r="L38" s="169"/>
      <c r="M38" s="169"/>
      <c r="N38" s="169"/>
      <c r="O38">
        <v>10533</v>
      </c>
    </row>
    <row r="39" spans="2:15" ht="15.75" x14ac:dyDescent="0.25">
      <c r="B39" s="19">
        <v>23</v>
      </c>
      <c r="C39" s="296" t="s">
        <v>21</v>
      </c>
      <c r="D39" s="296" t="s">
        <v>145</v>
      </c>
      <c r="E39" s="296" t="s">
        <v>19</v>
      </c>
      <c r="F39" s="295">
        <v>2052.62</v>
      </c>
      <c r="G39" s="295">
        <v>2067.42</v>
      </c>
      <c r="H39" s="292">
        <v>162002441</v>
      </c>
      <c r="I39" s="296" t="s">
        <v>267</v>
      </c>
      <c r="J39" s="281">
        <v>4035</v>
      </c>
      <c r="K39" s="280">
        <v>2338</v>
      </c>
      <c r="L39" s="169"/>
      <c r="M39" s="169"/>
      <c r="N39" s="169"/>
      <c r="O39">
        <v>10533</v>
      </c>
    </row>
    <row r="40" spans="2:15" ht="15.75" x14ac:dyDescent="0.25">
      <c r="B40" s="19"/>
      <c r="C40" s="296" t="s">
        <v>18</v>
      </c>
      <c r="D40" s="296" t="s">
        <v>11</v>
      </c>
      <c r="E40" s="296" t="s">
        <v>10</v>
      </c>
      <c r="F40" s="295">
        <v>2123.38</v>
      </c>
      <c r="G40" s="295">
        <v>2138.69</v>
      </c>
      <c r="H40" s="292">
        <v>162002441</v>
      </c>
      <c r="I40" s="296" t="s">
        <v>267</v>
      </c>
      <c r="J40" s="281">
        <v>3379</v>
      </c>
      <c r="K40" s="280">
        <v>2216</v>
      </c>
      <c r="L40" s="169"/>
      <c r="M40" s="169"/>
      <c r="N40" s="169"/>
      <c r="O40">
        <v>10533</v>
      </c>
    </row>
    <row r="41" spans="2:15" ht="15.75" x14ac:dyDescent="0.25">
      <c r="B41" s="19">
        <v>24</v>
      </c>
      <c r="C41" s="159" t="s">
        <v>16</v>
      </c>
      <c r="D41" s="159" t="s">
        <v>11</v>
      </c>
      <c r="E41" s="159" t="s">
        <v>10</v>
      </c>
      <c r="F41" s="160">
        <v>3947</v>
      </c>
      <c r="G41" s="160">
        <v>3977.48</v>
      </c>
      <c r="H41" s="114">
        <v>151000405</v>
      </c>
      <c r="I41" s="159" t="s">
        <v>279</v>
      </c>
      <c r="J41" s="281">
        <v>3550</v>
      </c>
      <c r="K41" s="280">
        <v>2953</v>
      </c>
      <c r="L41" s="169"/>
      <c r="M41" s="169"/>
      <c r="N41" s="169"/>
    </row>
    <row r="42" spans="2:15" ht="15.75" x14ac:dyDescent="0.25">
      <c r="B42" s="19">
        <v>25</v>
      </c>
      <c r="C42" s="159" t="s">
        <v>21</v>
      </c>
      <c r="D42" s="159" t="s">
        <v>145</v>
      </c>
      <c r="E42" s="159" t="s">
        <v>19</v>
      </c>
      <c r="F42" s="160">
        <v>4024</v>
      </c>
      <c r="G42" s="160">
        <v>4053.36</v>
      </c>
      <c r="H42" s="114">
        <v>162002446</v>
      </c>
      <c r="I42" s="160" t="s">
        <v>265</v>
      </c>
      <c r="J42" s="281">
        <v>3542</v>
      </c>
      <c r="K42" s="280">
        <v>2642</v>
      </c>
      <c r="L42" s="169"/>
      <c r="M42" s="169"/>
      <c r="N42" s="169"/>
    </row>
    <row r="43" spans="2:15" ht="15.75" x14ac:dyDescent="0.25">
      <c r="B43" s="19">
        <v>26</v>
      </c>
      <c r="C43" s="296" t="s">
        <v>21</v>
      </c>
      <c r="D43" s="296" t="s">
        <v>145</v>
      </c>
      <c r="E43" s="296" t="s">
        <v>19</v>
      </c>
      <c r="F43" s="295">
        <v>1931.52</v>
      </c>
      <c r="G43" s="295">
        <v>1944.77</v>
      </c>
      <c r="H43" s="292">
        <v>162002445</v>
      </c>
      <c r="I43" s="295" t="s">
        <v>279</v>
      </c>
      <c r="J43" s="281">
        <v>3985</v>
      </c>
      <c r="K43" s="280">
        <v>3205</v>
      </c>
      <c r="L43" s="169"/>
      <c r="M43" s="169"/>
      <c r="N43" s="169"/>
      <c r="O43">
        <v>10533</v>
      </c>
    </row>
    <row r="44" spans="2:15" ht="15.75" x14ac:dyDescent="0.25">
      <c r="B44" s="19"/>
      <c r="C44" s="296" t="s">
        <v>18</v>
      </c>
      <c r="D44" s="296" t="s">
        <v>11</v>
      </c>
      <c r="E44" s="296" t="s">
        <v>10</v>
      </c>
      <c r="F44" s="295">
        <v>2069.48</v>
      </c>
      <c r="G44" s="295">
        <v>2083.6799999999998</v>
      </c>
      <c r="H44" s="292">
        <v>162002445</v>
      </c>
      <c r="I44" s="295" t="s">
        <v>279</v>
      </c>
      <c r="J44" s="281">
        <v>3883</v>
      </c>
      <c r="K44" s="280">
        <v>2776</v>
      </c>
      <c r="L44" s="169"/>
      <c r="M44" s="169"/>
      <c r="N44" s="169"/>
      <c r="O44">
        <v>10533</v>
      </c>
    </row>
    <row r="45" spans="2:15" ht="15.75" x14ac:dyDescent="0.25">
      <c r="B45" s="19">
        <v>28</v>
      </c>
      <c r="C45" s="159" t="s">
        <v>21</v>
      </c>
      <c r="D45" s="159" t="s">
        <v>145</v>
      </c>
      <c r="E45" s="159" t="s">
        <v>19</v>
      </c>
      <c r="F45" s="160">
        <v>1981</v>
      </c>
      <c r="G45" s="160">
        <v>1995.31</v>
      </c>
      <c r="H45" s="114">
        <v>162002448</v>
      </c>
      <c r="I45" s="159" t="s">
        <v>266</v>
      </c>
      <c r="J45" s="281">
        <v>3728</v>
      </c>
      <c r="K45" s="280">
        <v>3985</v>
      </c>
      <c r="L45" s="169"/>
      <c r="M45" s="169"/>
      <c r="N45" s="169"/>
    </row>
    <row r="46" spans="2:15" ht="15.75" x14ac:dyDescent="0.25">
      <c r="B46" s="19"/>
      <c r="C46" s="159" t="s">
        <v>18</v>
      </c>
      <c r="D46" s="159" t="s">
        <v>11</v>
      </c>
      <c r="E46" s="159" t="s">
        <v>10</v>
      </c>
      <c r="F46" s="160">
        <v>1981</v>
      </c>
      <c r="G46" s="160">
        <v>1994.4</v>
      </c>
      <c r="H46" s="114">
        <v>162002448</v>
      </c>
      <c r="I46" s="159" t="s">
        <v>266</v>
      </c>
      <c r="J46" s="281">
        <v>3814</v>
      </c>
      <c r="K46" s="280">
        <v>2577</v>
      </c>
      <c r="L46" s="169"/>
      <c r="M46" s="169"/>
      <c r="N46" s="169"/>
    </row>
    <row r="47" spans="2:15" ht="15.75" x14ac:dyDescent="0.25">
      <c r="B47" s="19">
        <v>29</v>
      </c>
      <c r="C47" s="159" t="s">
        <v>21</v>
      </c>
      <c r="D47" s="159" t="s">
        <v>145</v>
      </c>
      <c r="E47" s="159" t="s">
        <v>19</v>
      </c>
      <c r="F47" s="160">
        <v>1950.34</v>
      </c>
      <c r="G47" s="160">
        <v>2002.16</v>
      </c>
      <c r="H47" s="114">
        <v>162002449</v>
      </c>
      <c r="I47" s="159" t="s">
        <v>266</v>
      </c>
      <c r="J47" s="281">
        <v>3647</v>
      </c>
      <c r="K47" s="280">
        <v>2228</v>
      </c>
      <c r="L47" s="169"/>
      <c r="M47" s="169"/>
      <c r="N47" s="169"/>
    </row>
    <row r="48" spans="2:15" ht="15.75" x14ac:dyDescent="0.25">
      <c r="B48" s="19"/>
      <c r="C48" s="159" t="s">
        <v>18</v>
      </c>
      <c r="D48" s="159" t="s">
        <v>11</v>
      </c>
      <c r="E48" s="159" t="s">
        <v>10</v>
      </c>
      <c r="F48" s="160">
        <v>2089.66</v>
      </c>
      <c r="G48" s="160">
        <v>2070</v>
      </c>
      <c r="H48" s="114">
        <v>162002449</v>
      </c>
      <c r="I48" s="159" t="s">
        <v>266</v>
      </c>
      <c r="J48" s="281">
        <v>4277</v>
      </c>
      <c r="K48" s="280">
        <v>2145</v>
      </c>
      <c r="L48" s="169"/>
      <c r="M48" s="169"/>
      <c r="N48" s="169"/>
    </row>
    <row r="49" spans="2:15" ht="15.75" x14ac:dyDescent="0.25">
      <c r="B49" s="19">
        <v>31</v>
      </c>
      <c r="C49" s="159" t="s">
        <v>21</v>
      </c>
      <c r="D49" s="159" t="s">
        <v>145</v>
      </c>
      <c r="E49" s="159" t="s">
        <v>19</v>
      </c>
      <c r="F49" s="160">
        <v>1988.71</v>
      </c>
      <c r="G49" s="160">
        <v>2000.6</v>
      </c>
      <c r="H49" s="114">
        <v>162002451</v>
      </c>
      <c r="I49" s="159" t="s">
        <v>266</v>
      </c>
      <c r="J49" s="281">
        <v>4663</v>
      </c>
      <c r="K49" s="280">
        <v>2186</v>
      </c>
      <c r="L49" s="169"/>
      <c r="M49" s="169"/>
      <c r="N49" s="169"/>
    </row>
    <row r="50" spans="2:15" ht="15.75" x14ac:dyDescent="0.25">
      <c r="B50" s="19"/>
      <c r="C50" s="159" t="s">
        <v>18</v>
      </c>
      <c r="D50" s="159" t="s">
        <v>11</v>
      </c>
      <c r="E50" s="159" t="s">
        <v>10</v>
      </c>
      <c r="F50" s="160">
        <v>2057.29</v>
      </c>
      <c r="G50" s="160">
        <v>2075</v>
      </c>
      <c r="H50" s="114">
        <v>162002451</v>
      </c>
      <c r="I50" s="159" t="s">
        <v>266</v>
      </c>
      <c r="J50" s="281">
        <v>3929</v>
      </c>
      <c r="K50" s="280">
        <v>2427</v>
      </c>
      <c r="L50" s="169"/>
      <c r="M50" s="169"/>
      <c r="N50" s="169"/>
    </row>
    <row r="51" spans="2:15" ht="15.75" x14ac:dyDescent="0.25">
      <c r="B51" s="19">
        <v>32</v>
      </c>
      <c r="C51" s="159" t="s">
        <v>21</v>
      </c>
      <c r="D51" s="159" t="s">
        <v>145</v>
      </c>
      <c r="E51" s="159" t="s">
        <v>19</v>
      </c>
      <c r="F51" s="160">
        <v>1985.1</v>
      </c>
      <c r="G51" s="160">
        <v>1999.5</v>
      </c>
      <c r="H51" s="114">
        <v>162002452</v>
      </c>
      <c r="I51" s="159" t="s">
        <v>265</v>
      </c>
      <c r="J51" s="281">
        <v>4160</v>
      </c>
      <c r="K51" s="280">
        <v>2238</v>
      </c>
      <c r="L51" s="169"/>
      <c r="M51" s="169"/>
      <c r="N51" s="169"/>
    </row>
    <row r="52" spans="2:15" ht="15.75" x14ac:dyDescent="0.25">
      <c r="B52" s="19"/>
      <c r="C52" s="159" t="s">
        <v>18</v>
      </c>
      <c r="D52" s="159" t="s">
        <v>11</v>
      </c>
      <c r="E52" s="159" t="s">
        <v>10</v>
      </c>
      <c r="F52" s="160">
        <v>2126.9</v>
      </c>
      <c r="G52" s="160">
        <v>2141.9</v>
      </c>
      <c r="H52" s="114">
        <v>162002452</v>
      </c>
      <c r="I52" s="159" t="s">
        <v>265</v>
      </c>
      <c r="J52" s="281">
        <v>4320</v>
      </c>
      <c r="K52" s="280">
        <v>2597</v>
      </c>
      <c r="L52" s="169"/>
      <c r="M52" s="169"/>
      <c r="N52" s="169"/>
    </row>
    <row r="53" spans="2:15" ht="15.75" x14ac:dyDescent="0.25">
      <c r="B53" s="19">
        <v>33</v>
      </c>
      <c r="C53" s="159" t="s">
        <v>21</v>
      </c>
      <c r="D53" s="159" t="s">
        <v>145</v>
      </c>
      <c r="E53" s="159" t="s">
        <v>19</v>
      </c>
      <c r="F53" s="160">
        <v>3992</v>
      </c>
      <c r="G53" s="294">
        <v>4023.46</v>
      </c>
      <c r="H53" s="114">
        <v>162002453</v>
      </c>
      <c r="I53" s="159" t="s">
        <v>265</v>
      </c>
      <c r="J53" s="281">
        <v>3778</v>
      </c>
      <c r="K53" s="280">
        <v>2277</v>
      </c>
      <c r="L53" s="169"/>
      <c r="M53" s="169"/>
      <c r="N53" s="169"/>
    </row>
    <row r="54" spans="2:15" ht="15.75" x14ac:dyDescent="0.25">
      <c r="B54" s="19">
        <v>35</v>
      </c>
      <c r="C54" s="159" t="s">
        <v>21</v>
      </c>
      <c r="D54" s="159" t="s">
        <v>145</v>
      </c>
      <c r="E54" s="159" t="s">
        <v>19</v>
      </c>
      <c r="F54" s="160">
        <v>1952.28</v>
      </c>
      <c r="G54" s="160">
        <v>1965.4</v>
      </c>
      <c r="H54" s="114">
        <v>162002455</v>
      </c>
      <c r="I54" s="159" t="s">
        <v>278</v>
      </c>
      <c r="J54" s="281">
        <v>3330</v>
      </c>
      <c r="K54" s="280">
        <v>1858</v>
      </c>
      <c r="L54" s="169"/>
      <c r="M54" s="169"/>
      <c r="N54" s="169"/>
    </row>
    <row r="55" spans="2:15" ht="15.75" x14ac:dyDescent="0.25">
      <c r="B55" s="19"/>
      <c r="C55" s="159" t="s">
        <v>18</v>
      </c>
      <c r="D55" s="159" t="s">
        <v>11</v>
      </c>
      <c r="E55" s="159" t="s">
        <v>10</v>
      </c>
      <c r="F55" s="160">
        <v>2091.7199999999998</v>
      </c>
      <c r="G55" s="160">
        <v>2105.69</v>
      </c>
      <c r="H55" s="114">
        <v>162002455</v>
      </c>
      <c r="I55" s="159" t="s">
        <v>278</v>
      </c>
      <c r="J55" s="281">
        <v>4030</v>
      </c>
      <c r="K55" s="280">
        <v>2362</v>
      </c>
      <c r="L55" s="169"/>
      <c r="M55" s="169"/>
      <c r="N55" s="169"/>
    </row>
    <row r="56" spans="2:15" ht="15.75" x14ac:dyDescent="0.25">
      <c r="B56" s="19">
        <v>36</v>
      </c>
      <c r="C56" s="159" t="s">
        <v>21</v>
      </c>
      <c r="D56" s="159" t="s">
        <v>145</v>
      </c>
      <c r="E56" s="159" t="s">
        <v>19</v>
      </c>
      <c r="F56" s="160">
        <v>4009</v>
      </c>
      <c r="G56" s="160">
        <v>4038.62</v>
      </c>
      <c r="H56" s="293">
        <v>162002462</v>
      </c>
      <c r="I56" s="159" t="s">
        <v>277</v>
      </c>
      <c r="J56" s="281">
        <v>3842</v>
      </c>
      <c r="K56" s="280">
        <v>2699</v>
      </c>
      <c r="L56" s="169"/>
      <c r="M56" s="169"/>
      <c r="N56" s="169"/>
      <c r="O56">
        <v>10892</v>
      </c>
    </row>
    <row r="57" spans="2:15" ht="15.75" x14ac:dyDescent="0.25">
      <c r="B57" s="19">
        <v>38</v>
      </c>
      <c r="C57" s="159" t="s">
        <v>21</v>
      </c>
      <c r="D57" s="159" t="s">
        <v>145</v>
      </c>
      <c r="E57" s="159" t="s">
        <v>19</v>
      </c>
      <c r="F57" s="160">
        <v>1937.79</v>
      </c>
      <c r="G57" s="160">
        <v>1951.26</v>
      </c>
      <c r="H57" s="293">
        <v>162002461</v>
      </c>
      <c r="I57" s="159" t="s">
        <v>277</v>
      </c>
      <c r="J57" s="281">
        <v>4131</v>
      </c>
      <c r="K57" s="280">
        <v>2014</v>
      </c>
      <c r="L57" s="169"/>
      <c r="M57" s="169"/>
      <c r="N57" s="169"/>
      <c r="O57">
        <v>10892</v>
      </c>
    </row>
    <row r="58" spans="2:15" ht="15.75" x14ac:dyDescent="0.25">
      <c r="B58" s="19"/>
      <c r="C58" s="159" t="s">
        <v>18</v>
      </c>
      <c r="D58" s="159" t="s">
        <v>11</v>
      </c>
      <c r="E58" s="159" t="s">
        <v>10</v>
      </c>
      <c r="F58" s="160">
        <v>2076.21</v>
      </c>
      <c r="G58" s="160">
        <v>2090.65</v>
      </c>
      <c r="H58" s="293">
        <v>162002461</v>
      </c>
      <c r="I58" s="159" t="s">
        <v>277</v>
      </c>
      <c r="J58" s="281">
        <v>4050</v>
      </c>
      <c r="K58" s="280">
        <v>2530</v>
      </c>
      <c r="L58" s="169"/>
      <c r="M58" s="169"/>
      <c r="N58" s="169"/>
      <c r="O58">
        <v>10892</v>
      </c>
    </row>
    <row r="59" spans="2:15" ht="15.75" x14ac:dyDescent="0.25">
      <c r="B59" s="19">
        <v>39</v>
      </c>
      <c r="C59" s="159" t="s">
        <v>21</v>
      </c>
      <c r="D59" s="159" t="s">
        <v>145</v>
      </c>
      <c r="E59" s="159" t="s">
        <v>19</v>
      </c>
      <c r="F59" s="160">
        <v>1919.45</v>
      </c>
      <c r="G59" s="160">
        <v>1933.21</v>
      </c>
      <c r="H59" s="114">
        <v>162002460</v>
      </c>
      <c r="I59" s="159" t="s">
        <v>277</v>
      </c>
      <c r="J59" s="281">
        <v>4191</v>
      </c>
      <c r="K59" s="280">
        <v>1967</v>
      </c>
      <c r="L59" s="169"/>
      <c r="M59" s="169"/>
      <c r="N59" s="169"/>
    </row>
    <row r="60" spans="2:15" ht="15.75" x14ac:dyDescent="0.25">
      <c r="B60" s="19"/>
      <c r="C60" s="159" t="s">
        <v>18</v>
      </c>
      <c r="D60" s="159" t="s">
        <v>11</v>
      </c>
      <c r="E60" s="159" t="s">
        <v>10</v>
      </c>
      <c r="F60" s="160">
        <v>2056.5500000000002</v>
      </c>
      <c r="G60" s="160">
        <v>2071.27</v>
      </c>
      <c r="H60" s="114">
        <v>162002460</v>
      </c>
      <c r="I60" s="159" t="s">
        <v>277</v>
      </c>
      <c r="J60" s="281">
        <v>4628</v>
      </c>
      <c r="K60" s="280">
        <v>2992</v>
      </c>
      <c r="L60" s="169"/>
      <c r="M60" s="169"/>
      <c r="N60" s="169"/>
    </row>
    <row r="61" spans="2:15" ht="15.75" x14ac:dyDescent="0.25">
      <c r="B61" s="19">
        <v>41</v>
      </c>
      <c r="C61" s="159" t="s">
        <v>21</v>
      </c>
      <c r="D61" s="159" t="s">
        <v>145</v>
      </c>
      <c r="E61" s="159" t="s">
        <v>19</v>
      </c>
      <c r="F61" s="160">
        <v>2023.12</v>
      </c>
      <c r="G61" s="160">
        <v>2036.83</v>
      </c>
      <c r="H61" s="293">
        <v>162002469</v>
      </c>
      <c r="I61" s="159" t="s">
        <v>262</v>
      </c>
      <c r="J61" s="281">
        <v>3083</v>
      </c>
      <c r="K61" s="280">
        <v>1932</v>
      </c>
      <c r="L61" s="169"/>
      <c r="M61" s="169"/>
      <c r="N61" s="169"/>
      <c r="O61">
        <v>10892</v>
      </c>
    </row>
    <row r="62" spans="2:15" ht="15.75" x14ac:dyDescent="0.25">
      <c r="B62" s="19"/>
      <c r="C62" s="159" t="s">
        <v>18</v>
      </c>
      <c r="D62" s="159" t="s">
        <v>11</v>
      </c>
      <c r="E62" s="159" t="s">
        <v>10</v>
      </c>
      <c r="F62" s="160">
        <v>2092.88</v>
      </c>
      <c r="G62" s="160">
        <v>2107.04</v>
      </c>
      <c r="H62" s="293">
        <v>162002469</v>
      </c>
      <c r="I62" s="159" t="s">
        <v>262</v>
      </c>
      <c r="J62" s="281">
        <v>3599</v>
      </c>
      <c r="K62" s="280">
        <v>1760</v>
      </c>
      <c r="L62" s="169"/>
      <c r="M62" s="169"/>
      <c r="N62" s="169"/>
      <c r="O62">
        <v>10892</v>
      </c>
    </row>
    <row r="63" spans="2:15" ht="15.75" x14ac:dyDescent="0.25">
      <c r="B63" s="19">
        <v>42</v>
      </c>
      <c r="C63" s="159" t="s">
        <v>276</v>
      </c>
      <c r="D63" s="159" t="s">
        <v>11</v>
      </c>
      <c r="E63" s="159" t="s">
        <v>10</v>
      </c>
      <c r="F63" s="160">
        <v>3731</v>
      </c>
      <c r="G63" s="160">
        <v>3936.2</v>
      </c>
      <c r="H63" s="292">
        <v>162000363</v>
      </c>
      <c r="I63" s="159" t="s">
        <v>263</v>
      </c>
      <c r="J63" s="281">
        <v>4324</v>
      </c>
      <c r="K63" s="280">
        <v>3043</v>
      </c>
      <c r="L63" s="169"/>
      <c r="M63" s="169"/>
      <c r="N63" s="169"/>
      <c r="O63">
        <v>10638</v>
      </c>
    </row>
    <row r="64" spans="2:15" ht="15.75" x14ac:dyDescent="0.25">
      <c r="B64" s="19">
        <v>43</v>
      </c>
      <c r="C64" s="159" t="s">
        <v>21</v>
      </c>
      <c r="D64" s="159" t="s">
        <v>145</v>
      </c>
      <c r="E64" s="159" t="s">
        <v>19</v>
      </c>
      <c r="F64" s="160">
        <v>1906.41</v>
      </c>
      <c r="G64" s="160">
        <v>1920.22</v>
      </c>
      <c r="H64" s="293">
        <v>162002467</v>
      </c>
      <c r="I64" s="159" t="s">
        <v>262</v>
      </c>
      <c r="J64" s="281">
        <v>3989</v>
      </c>
      <c r="K64" s="280">
        <v>2129</v>
      </c>
      <c r="L64" s="169"/>
      <c r="M64" s="169"/>
      <c r="N64" s="169"/>
      <c r="O64">
        <v>10892</v>
      </c>
    </row>
    <row r="65" spans="2:15" ht="15.75" x14ac:dyDescent="0.25">
      <c r="B65" s="19"/>
      <c r="C65" s="159" t="s">
        <v>18</v>
      </c>
      <c r="D65" s="159" t="s">
        <v>11</v>
      </c>
      <c r="E65" s="159" t="s">
        <v>10</v>
      </c>
      <c r="F65" s="160">
        <v>2042.59</v>
      </c>
      <c r="G65" s="160">
        <v>2057.37</v>
      </c>
      <c r="H65" s="293">
        <v>162002467</v>
      </c>
      <c r="I65" s="159" t="s">
        <v>262</v>
      </c>
      <c r="J65" s="281">
        <v>3468</v>
      </c>
      <c r="K65" s="280">
        <v>1891</v>
      </c>
      <c r="L65" s="169"/>
      <c r="M65" s="169"/>
      <c r="N65" s="169"/>
      <c r="O65">
        <v>10892</v>
      </c>
    </row>
    <row r="66" spans="2:15" ht="15.75" x14ac:dyDescent="0.25">
      <c r="B66" s="19">
        <v>44</v>
      </c>
      <c r="C66" s="159" t="s">
        <v>21</v>
      </c>
      <c r="D66" s="159" t="s">
        <v>145</v>
      </c>
      <c r="E66" s="159" t="s">
        <v>19</v>
      </c>
      <c r="F66" s="160">
        <v>4055</v>
      </c>
      <c r="G66" s="160">
        <v>4084.55</v>
      </c>
      <c r="H66" s="293">
        <v>162002468</v>
      </c>
      <c r="I66" s="159" t="s">
        <v>262</v>
      </c>
      <c r="J66" s="281">
        <v>3547</v>
      </c>
      <c r="K66" s="280">
        <v>2430</v>
      </c>
      <c r="L66" s="169"/>
      <c r="M66" s="169"/>
      <c r="N66" s="169"/>
      <c r="O66">
        <v>10892</v>
      </c>
    </row>
    <row r="67" spans="2:15" ht="15.75" x14ac:dyDescent="0.25">
      <c r="B67" s="19">
        <v>45</v>
      </c>
      <c r="C67" s="159" t="s">
        <v>21</v>
      </c>
      <c r="D67" s="159" t="s">
        <v>145</v>
      </c>
      <c r="E67" s="159" t="s">
        <v>19</v>
      </c>
      <c r="F67" s="160">
        <v>1895.31</v>
      </c>
      <c r="G67" s="160">
        <v>1926.01</v>
      </c>
      <c r="H67" s="292">
        <v>162002471</v>
      </c>
      <c r="I67" s="159" t="s">
        <v>275</v>
      </c>
      <c r="J67" s="281">
        <v>3218</v>
      </c>
      <c r="K67" s="280">
        <v>1586</v>
      </c>
      <c r="L67" s="169"/>
      <c r="M67" s="169"/>
      <c r="N67" s="169"/>
      <c r="O67" s="291">
        <v>10902</v>
      </c>
    </row>
    <row r="68" spans="2:15" ht="15.75" x14ac:dyDescent="0.25">
      <c r="B68" s="19"/>
      <c r="C68" s="159" t="s">
        <v>18</v>
      </c>
      <c r="D68" s="159" t="s">
        <v>11</v>
      </c>
      <c r="E68" s="159" t="s">
        <v>10</v>
      </c>
      <c r="F68" s="160">
        <v>2030.69</v>
      </c>
      <c r="G68" s="160">
        <v>2063.5500000000002</v>
      </c>
      <c r="H68" s="292">
        <v>162002471</v>
      </c>
      <c r="I68" s="159" t="s">
        <v>275</v>
      </c>
      <c r="J68" s="281">
        <v>3232</v>
      </c>
      <c r="K68" s="280">
        <v>2081</v>
      </c>
      <c r="L68" s="169"/>
      <c r="M68" s="169"/>
      <c r="N68" s="169"/>
      <c r="O68" s="291">
        <v>10902</v>
      </c>
    </row>
    <row r="69" spans="2:15" ht="15.75" x14ac:dyDescent="0.25">
      <c r="B69" s="19">
        <v>46</v>
      </c>
      <c r="C69" s="159" t="s">
        <v>21</v>
      </c>
      <c r="D69" s="159" t="s">
        <v>145</v>
      </c>
      <c r="E69" s="159" t="s">
        <v>19</v>
      </c>
      <c r="F69" s="160">
        <v>3820</v>
      </c>
      <c r="G69" s="160">
        <v>3844.95</v>
      </c>
      <c r="H69" s="292">
        <v>162002472</v>
      </c>
      <c r="I69" s="159" t="s">
        <v>274</v>
      </c>
      <c r="J69" s="281">
        <v>3190</v>
      </c>
      <c r="K69" s="280">
        <v>2260</v>
      </c>
      <c r="L69" s="169"/>
      <c r="M69" s="169"/>
      <c r="N69" s="169"/>
      <c r="O69" s="291">
        <v>10902</v>
      </c>
    </row>
    <row r="70" spans="2:15" ht="15.75" x14ac:dyDescent="0.25">
      <c r="B70" s="19">
        <v>47</v>
      </c>
      <c r="C70" s="159" t="s">
        <v>21</v>
      </c>
      <c r="D70" s="159" t="s">
        <v>145</v>
      </c>
      <c r="E70" s="159" t="s">
        <v>19</v>
      </c>
      <c r="F70" s="160">
        <v>1926.69</v>
      </c>
      <c r="G70" s="160">
        <v>1940.95</v>
      </c>
      <c r="H70" s="292">
        <v>162002476</v>
      </c>
      <c r="I70" s="159" t="s">
        <v>274</v>
      </c>
      <c r="J70" s="281">
        <v>3899</v>
      </c>
      <c r="K70" s="280">
        <v>2276</v>
      </c>
      <c r="L70" s="169"/>
      <c r="M70" s="169"/>
      <c r="N70" s="169"/>
      <c r="O70" s="291">
        <v>10902</v>
      </c>
    </row>
    <row r="71" spans="2:15" ht="15.75" x14ac:dyDescent="0.25">
      <c r="B71" s="19"/>
      <c r="C71" s="159" t="s">
        <v>18</v>
      </c>
      <c r="D71" s="159" t="s">
        <v>11</v>
      </c>
      <c r="E71" s="159" t="s">
        <v>10</v>
      </c>
      <c r="F71" s="160">
        <v>2064.31</v>
      </c>
      <c r="G71" s="160">
        <v>2079.62</v>
      </c>
      <c r="H71" s="292">
        <v>162002476</v>
      </c>
      <c r="I71" s="159" t="s">
        <v>274</v>
      </c>
      <c r="J71" s="281">
        <v>3778</v>
      </c>
      <c r="K71" s="280">
        <v>2351</v>
      </c>
      <c r="L71" s="169"/>
      <c r="M71" s="169"/>
      <c r="N71" s="169"/>
      <c r="O71" s="291">
        <v>10902</v>
      </c>
    </row>
    <row r="72" spans="2:15" ht="15.75" x14ac:dyDescent="0.25">
      <c r="B72" s="19">
        <v>48</v>
      </c>
      <c r="C72" s="159" t="s">
        <v>21</v>
      </c>
      <c r="D72" s="159" t="s">
        <v>145</v>
      </c>
      <c r="E72" s="159" t="s">
        <v>19</v>
      </c>
      <c r="F72" s="160">
        <v>3984</v>
      </c>
      <c r="G72" s="160">
        <v>4014.2</v>
      </c>
      <c r="H72" s="292">
        <v>162002475</v>
      </c>
      <c r="I72" s="159" t="s">
        <v>274</v>
      </c>
      <c r="J72" s="281">
        <v>3594</v>
      </c>
      <c r="K72" s="280">
        <v>2296</v>
      </c>
      <c r="L72" s="169"/>
      <c r="M72" s="169"/>
      <c r="N72" s="169"/>
      <c r="O72" s="291">
        <v>10902</v>
      </c>
    </row>
    <row r="73" spans="2:15" ht="15.75" x14ac:dyDescent="0.25">
      <c r="B73" s="19">
        <v>49</v>
      </c>
      <c r="C73" s="159" t="s">
        <v>21</v>
      </c>
      <c r="D73" s="159" t="s">
        <v>145</v>
      </c>
      <c r="E73" s="159" t="s">
        <v>19</v>
      </c>
      <c r="F73" s="160">
        <v>1928.75</v>
      </c>
      <c r="G73" s="160">
        <v>1941.77</v>
      </c>
      <c r="H73" s="114">
        <v>162002481</v>
      </c>
      <c r="I73" s="159" t="s">
        <v>273</v>
      </c>
      <c r="J73" s="281">
        <v>3327</v>
      </c>
      <c r="K73" s="280">
        <v>2545</v>
      </c>
      <c r="L73" s="169"/>
      <c r="M73" s="169"/>
      <c r="N73" s="169"/>
    </row>
    <row r="74" spans="2:15" ht="15.75" x14ac:dyDescent="0.25">
      <c r="B74" s="290"/>
      <c r="C74" s="159" t="s">
        <v>18</v>
      </c>
      <c r="D74" s="159" t="s">
        <v>11</v>
      </c>
      <c r="E74" s="159" t="s">
        <v>10</v>
      </c>
      <c r="F74" s="289">
        <v>1995.25</v>
      </c>
      <c r="G74" s="287">
        <v>2008.7</v>
      </c>
      <c r="H74" s="114">
        <v>162002481</v>
      </c>
      <c r="I74" s="159" t="s">
        <v>273</v>
      </c>
      <c r="J74" s="281">
        <v>3399</v>
      </c>
      <c r="K74" s="280">
        <v>2643</v>
      </c>
      <c r="L74" s="169"/>
      <c r="M74" s="169"/>
      <c r="N74" s="169"/>
    </row>
    <row r="75" spans="2:15" ht="15.75" x14ac:dyDescent="0.25">
      <c r="B75" s="286">
        <v>51</v>
      </c>
      <c r="C75" s="159" t="s">
        <v>21</v>
      </c>
      <c r="D75" s="159" t="s">
        <v>145</v>
      </c>
      <c r="E75" s="159" t="s">
        <v>19</v>
      </c>
      <c r="F75" s="160">
        <v>4036</v>
      </c>
      <c r="G75" s="285">
        <v>4063.21</v>
      </c>
      <c r="H75" s="282">
        <v>162002483</v>
      </c>
      <c r="I75" s="285" t="s">
        <v>259</v>
      </c>
      <c r="J75" s="281">
        <v>3097</v>
      </c>
      <c r="K75" s="280">
        <v>2136</v>
      </c>
      <c r="L75" s="169"/>
      <c r="M75" s="169"/>
      <c r="N75" s="169"/>
    </row>
    <row r="76" spans="2:15" ht="15.75" x14ac:dyDescent="0.25">
      <c r="B76" s="286">
        <v>52</v>
      </c>
      <c r="C76" s="159" t="s">
        <v>21</v>
      </c>
      <c r="D76" s="159" t="s">
        <v>145</v>
      </c>
      <c r="E76" s="159" t="s">
        <v>19</v>
      </c>
      <c r="F76" s="160">
        <v>1879.59</v>
      </c>
      <c r="G76" s="285">
        <v>1892.9</v>
      </c>
      <c r="H76" s="289">
        <v>162002486</v>
      </c>
      <c r="I76" s="163" t="s">
        <v>272</v>
      </c>
      <c r="J76" s="281">
        <v>3692</v>
      </c>
      <c r="K76" s="280">
        <v>2668</v>
      </c>
      <c r="L76" s="169"/>
      <c r="M76" s="169"/>
      <c r="N76" s="169"/>
    </row>
    <row r="77" spans="2:15" ht="15.75" x14ac:dyDescent="0.25">
      <c r="B77" s="286"/>
      <c r="C77" s="159" t="s">
        <v>18</v>
      </c>
      <c r="D77" s="159" t="s">
        <v>11</v>
      </c>
      <c r="E77" s="159" t="s">
        <v>10</v>
      </c>
      <c r="F77" s="160">
        <v>1944.41</v>
      </c>
      <c r="G77" s="285">
        <v>1958.17</v>
      </c>
      <c r="H77" s="289">
        <v>162002486</v>
      </c>
      <c r="I77" s="163" t="s">
        <v>272</v>
      </c>
      <c r="J77" s="281">
        <v>3605</v>
      </c>
      <c r="K77" s="280">
        <v>2441</v>
      </c>
      <c r="L77" s="169"/>
      <c r="M77" s="169"/>
      <c r="N77" s="169"/>
    </row>
    <row r="78" spans="2:15" ht="15.75" x14ac:dyDescent="0.25">
      <c r="B78" s="286">
        <v>55</v>
      </c>
      <c r="C78" s="159" t="s">
        <v>21</v>
      </c>
      <c r="D78" s="159" t="s">
        <v>145</v>
      </c>
      <c r="E78" s="159" t="s">
        <v>19</v>
      </c>
      <c r="F78" s="160">
        <v>1994.12</v>
      </c>
      <c r="G78" s="285">
        <v>2078.5700000000002</v>
      </c>
      <c r="H78" s="288">
        <v>162002487</v>
      </c>
      <c r="I78" s="285" t="s">
        <v>272</v>
      </c>
      <c r="J78" s="281">
        <v>3465</v>
      </c>
      <c r="K78" s="280">
        <v>2033</v>
      </c>
      <c r="L78" s="169"/>
      <c r="M78" s="169"/>
      <c r="N78" s="169"/>
      <c r="O78" s="288">
        <v>11204</v>
      </c>
    </row>
    <row r="79" spans="2:15" ht="15.75" x14ac:dyDescent="0.25">
      <c r="B79" s="286"/>
      <c r="C79" s="159" t="s">
        <v>18</v>
      </c>
      <c r="D79" s="159" t="s">
        <v>11</v>
      </c>
      <c r="E79" s="159" t="s">
        <v>10</v>
      </c>
      <c r="F79" s="160">
        <v>2062.88</v>
      </c>
      <c r="G79" s="285">
        <v>2008.86</v>
      </c>
      <c r="H79" s="288">
        <v>162002487</v>
      </c>
      <c r="I79" s="285" t="s">
        <v>272</v>
      </c>
      <c r="J79" s="281">
        <v>3587</v>
      </c>
      <c r="K79" s="280">
        <v>1983</v>
      </c>
      <c r="L79" s="169"/>
      <c r="M79" s="169"/>
      <c r="N79" s="169"/>
      <c r="O79" s="288">
        <v>11204</v>
      </c>
    </row>
    <row r="80" spans="2:15" ht="15.75" x14ac:dyDescent="0.25">
      <c r="B80" s="286">
        <v>56</v>
      </c>
      <c r="C80" s="159" t="s">
        <v>21</v>
      </c>
      <c r="D80" s="159" t="s">
        <v>145</v>
      </c>
      <c r="E80" s="159" t="s">
        <v>19</v>
      </c>
      <c r="F80" s="160">
        <v>1859.93</v>
      </c>
      <c r="G80" s="285">
        <v>1871.43</v>
      </c>
      <c r="H80" s="288">
        <v>162002491</v>
      </c>
      <c r="I80" s="282" t="s">
        <v>257</v>
      </c>
      <c r="J80" s="281">
        <v>3050</v>
      </c>
      <c r="K80" s="280">
        <v>2628</v>
      </c>
      <c r="L80" s="169"/>
      <c r="M80" s="169"/>
      <c r="N80" s="169"/>
      <c r="O80" s="288">
        <v>11204</v>
      </c>
    </row>
    <row r="81" spans="2:22" ht="15.75" x14ac:dyDescent="0.25">
      <c r="B81" s="286"/>
      <c r="C81" s="159" t="s">
        <v>18</v>
      </c>
      <c r="D81" s="159" t="s">
        <v>11</v>
      </c>
      <c r="E81" s="159" t="s">
        <v>10</v>
      </c>
      <c r="F81" s="160">
        <v>1924.07</v>
      </c>
      <c r="G81" s="285">
        <v>1936.02</v>
      </c>
      <c r="H81" s="288">
        <v>162002491</v>
      </c>
      <c r="I81" s="282" t="s">
        <v>257</v>
      </c>
      <c r="J81" s="281">
        <v>3533</v>
      </c>
      <c r="K81" s="280">
        <v>1839</v>
      </c>
      <c r="L81" s="169"/>
      <c r="M81" s="169"/>
      <c r="N81" s="169"/>
      <c r="O81" s="288">
        <v>11204</v>
      </c>
    </row>
    <row r="82" spans="2:22" ht="15.75" x14ac:dyDescent="0.25">
      <c r="B82" s="286">
        <v>59</v>
      </c>
      <c r="C82" s="159" t="s">
        <v>21</v>
      </c>
      <c r="D82" s="159" t="s">
        <v>145</v>
      </c>
      <c r="E82" s="159" t="s">
        <v>19</v>
      </c>
      <c r="F82" s="160">
        <v>2018.73</v>
      </c>
      <c r="G82" s="285">
        <v>2036.73</v>
      </c>
      <c r="H82" s="288">
        <v>162002494</v>
      </c>
      <c r="I82" s="282" t="s">
        <v>257</v>
      </c>
      <c r="J82" s="281">
        <v>3506</v>
      </c>
      <c r="K82" s="280">
        <v>2180</v>
      </c>
      <c r="L82" s="169"/>
      <c r="M82" s="169"/>
      <c r="N82" s="169"/>
      <c r="O82" s="288">
        <v>11204</v>
      </c>
    </row>
    <row r="83" spans="2:22" ht="15.75" x14ac:dyDescent="0.25">
      <c r="B83" s="286"/>
      <c r="C83" s="159" t="s">
        <v>18</v>
      </c>
      <c r="D83" s="159" t="s">
        <v>11</v>
      </c>
      <c r="E83" s="159" t="s">
        <v>10</v>
      </c>
      <c r="F83" s="160">
        <v>2086.27</v>
      </c>
      <c r="G83" s="285">
        <v>2097.1799999999998</v>
      </c>
      <c r="H83" s="288">
        <v>162002494</v>
      </c>
      <c r="I83" s="282" t="s">
        <v>257</v>
      </c>
      <c r="J83" s="281">
        <v>3641</v>
      </c>
      <c r="K83" s="280">
        <v>2296</v>
      </c>
      <c r="L83" s="169"/>
      <c r="M83" s="169"/>
      <c r="N83" s="169"/>
      <c r="O83" s="288">
        <v>11204</v>
      </c>
    </row>
    <row r="84" spans="2:22" ht="15.75" x14ac:dyDescent="0.25">
      <c r="B84" s="286">
        <v>61</v>
      </c>
      <c r="C84" s="159" t="s">
        <v>21</v>
      </c>
      <c r="D84" s="159" t="s">
        <v>145</v>
      </c>
      <c r="E84" s="159" t="s">
        <v>19</v>
      </c>
      <c r="F84" s="160">
        <v>2028.05</v>
      </c>
      <c r="G84" s="285">
        <v>1980.79</v>
      </c>
      <c r="H84" s="282">
        <v>142000205</v>
      </c>
      <c r="I84" s="282" t="s">
        <v>252</v>
      </c>
      <c r="J84" s="281">
        <v>3129</v>
      </c>
      <c r="K84" s="280">
        <v>2163</v>
      </c>
      <c r="L84" s="169"/>
      <c r="M84" s="169"/>
      <c r="N84" s="169"/>
    </row>
    <row r="85" spans="2:22" ht="15.75" x14ac:dyDescent="0.25">
      <c r="B85" s="286"/>
      <c r="C85" s="159" t="s">
        <v>18</v>
      </c>
      <c r="D85" s="159" t="s">
        <v>11</v>
      </c>
      <c r="E85" s="159" t="s">
        <v>10</v>
      </c>
      <c r="F85" s="283">
        <v>1960.45</v>
      </c>
      <c r="G85" s="285">
        <v>2037.67</v>
      </c>
      <c r="H85" s="282">
        <v>142000205</v>
      </c>
      <c r="I85" s="282" t="s">
        <v>252</v>
      </c>
      <c r="J85" s="281">
        <v>3401</v>
      </c>
      <c r="K85" s="280">
        <v>1785</v>
      </c>
      <c r="L85" s="169"/>
      <c r="M85" s="169"/>
      <c r="N85" s="169"/>
    </row>
    <row r="86" spans="2:22" ht="15.75" x14ac:dyDescent="0.25">
      <c r="B86" s="286">
        <v>62</v>
      </c>
      <c r="C86" s="159" t="s">
        <v>21</v>
      </c>
      <c r="D86" s="159" t="s">
        <v>145</v>
      </c>
      <c r="E86" s="159" t="s">
        <v>19</v>
      </c>
      <c r="F86" s="283">
        <v>2049.3000000000002</v>
      </c>
      <c r="G86" s="282">
        <v>1981.53</v>
      </c>
      <c r="H86" s="282">
        <v>162002499</v>
      </c>
      <c r="I86" s="282" t="s">
        <v>271</v>
      </c>
      <c r="J86" s="281">
        <v>3153</v>
      </c>
      <c r="K86" s="280">
        <v>2119</v>
      </c>
      <c r="L86" s="169"/>
      <c r="M86" s="169"/>
      <c r="N86" s="169"/>
    </row>
    <row r="87" spans="2:22" ht="15.75" x14ac:dyDescent="0.25">
      <c r="B87" s="286"/>
      <c r="C87" s="159" t="s">
        <v>18</v>
      </c>
      <c r="D87" s="159" t="s">
        <v>11</v>
      </c>
      <c r="E87" s="159" t="s">
        <v>10</v>
      </c>
      <c r="F87" s="283">
        <v>2022.7</v>
      </c>
      <c r="G87" s="285">
        <v>2121.2800000000002</v>
      </c>
      <c r="H87" s="282">
        <v>162002499</v>
      </c>
      <c r="I87" s="282" t="s">
        <v>271</v>
      </c>
      <c r="J87" s="281">
        <v>3353</v>
      </c>
      <c r="K87" s="280">
        <v>1814</v>
      </c>
      <c r="L87" s="169"/>
      <c r="M87" s="169"/>
      <c r="N87" s="169"/>
    </row>
    <row r="88" spans="2:22" ht="15.75" x14ac:dyDescent="0.25">
      <c r="B88" s="286">
        <v>63</v>
      </c>
      <c r="C88" s="159" t="s">
        <v>21</v>
      </c>
      <c r="D88" s="159" t="s">
        <v>145</v>
      </c>
      <c r="E88" s="159" t="s">
        <v>19</v>
      </c>
      <c r="F88" s="283">
        <v>3947</v>
      </c>
      <c r="G88" s="285">
        <v>3977.97</v>
      </c>
      <c r="H88" s="282">
        <v>162002501</v>
      </c>
      <c r="I88" s="282" t="s">
        <v>270</v>
      </c>
      <c r="J88" s="281">
        <v>2936</v>
      </c>
      <c r="K88" s="280">
        <v>2315</v>
      </c>
      <c r="L88" s="169"/>
      <c r="M88" s="169"/>
      <c r="N88" s="169"/>
    </row>
    <row r="89" spans="2:22" s="32" customFormat="1" ht="32.25" customHeight="1" x14ac:dyDescent="0.25">
      <c r="B89" s="286">
        <v>64</v>
      </c>
      <c r="C89" s="159" t="s">
        <v>21</v>
      </c>
      <c r="D89" s="159" t="s">
        <v>145</v>
      </c>
      <c r="E89" s="159" t="s">
        <v>19</v>
      </c>
      <c r="F89" s="283">
        <v>3967</v>
      </c>
      <c r="G89" s="285">
        <v>3995.35</v>
      </c>
      <c r="H89" s="282">
        <v>162002497</v>
      </c>
      <c r="I89" s="282" t="s">
        <v>270</v>
      </c>
      <c r="J89" s="281">
        <v>3033</v>
      </c>
      <c r="K89" s="280">
        <v>2015</v>
      </c>
      <c r="L89" s="152"/>
      <c r="M89" s="152"/>
      <c r="N89" s="177"/>
      <c r="O89"/>
      <c r="P89"/>
      <c r="Q89"/>
      <c r="R89"/>
      <c r="S89"/>
      <c r="T89"/>
      <c r="V89"/>
    </row>
    <row r="90" spans="2:22" s="32" customFormat="1" ht="32.25" customHeight="1" x14ac:dyDescent="0.25">
      <c r="B90" s="286">
        <v>66</v>
      </c>
      <c r="C90" s="159" t="s">
        <v>21</v>
      </c>
      <c r="D90" s="159" t="s">
        <v>145</v>
      </c>
      <c r="E90" s="159" t="s">
        <v>19</v>
      </c>
      <c r="F90" s="282">
        <v>1911.27</v>
      </c>
      <c r="G90" s="282">
        <v>1966</v>
      </c>
      <c r="H90" s="282">
        <v>162002503</v>
      </c>
      <c r="I90" s="282" t="s">
        <v>270</v>
      </c>
      <c r="J90" s="281">
        <v>2742</v>
      </c>
      <c r="K90" s="280">
        <v>2726</v>
      </c>
      <c r="L90" s="152"/>
      <c r="M90" s="152"/>
      <c r="N90" s="177"/>
      <c r="O90"/>
      <c r="P90"/>
      <c r="Q90"/>
      <c r="R90"/>
      <c r="S90"/>
      <c r="T90"/>
      <c r="V90"/>
    </row>
    <row r="91" spans="2:22" s="32" customFormat="1" ht="32.25" customHeight="1" x14ac:dyDescent="0.25">
      <c r="B91" s="286"/>
      <c r="C91" s="159" t="s">
        <v>18</v>
      </c>
      <c r="D91" s="159" t="s">
        <v>11</v>
      </c>
      <c r="E91" s="159" t="s">
        <v>10</v>
      </c>
      <c r="F91" s="282">
        <v>2042.73</v>
      </c>
      <c r="G91" s="282">
        <v>2014.69</v>
      </c>
      <c r="H91" s="282">
        <v>162002503</v>
      </c>
      <c r="I91" s="282" t="s">
        <v>270</v>
      </c>
      <c r="J91" s="281">
        <v>3032</v>
      </c>
      <c r="K91" s="280">
        <v>3364</v>
      </c>
      <c r="L91" s="152"/>
      <c r="M91" s="152"/>
      <c r="N91" s="177"/>
      <c r="O91"/>
      <c r="P91"/>
      <c r="Q91"/>
      <c r="R91"/>
      <c r="S91"/>
      <c r="T91"/>
      <c r="V91"/>
    </row>
    <row r="92" spans="2:22" s="32" customFormat="1" ht="32.25" customHeight="1" x14ac:dyDescent="0.25">
      <c r="B92" s="286">
        <v>67</v>
      </c>
      <c r="C92" s="159" t="s">
        <v>21</v>
      </c>
      <c r="D92" s="159" t="s">
        <v>145</v>
      </c>
      <c r="E92" s="159" t="s">
        <v>19</v>
      </c>
      <c r="F92" s="282">
        <v>1962.66</v>
      </c>
      <c r="G92" s="282">
        <v>1976.35</v>
      </c>
      <c r="H92" s="282">
        <v>162002505</v>
      </c>
      <c r="I92" s="282" t="s">
        <v>261</v>
      </c>
      <c r="J92" s="281">
        <v>2468</v>
      </c>
      <c r="K92" s="280">
        <v>1496</v>
      </c>
      <c r="L92" s="152"/>
      <c r="M92" s="152"/>
      <c r="N92" s="177"/>
      <c r="O92"/>
      <c r="P92"/>
      <c r="Q92"/>
      <c r="R92"/>
      <c r="S92"/>
      <c r="T92"/>
      <c r="V92"/>
    </row>
    <row r="93" spans="2:22" s="32" customFormat="1" ht="32.25" customHeight="1" x14ac:dyDescent="0.25">
      <c r="B93" s="286"/>
      <c r="C93" s="159" t="s">
        <v>18</v>
      </c>
      <c r="D93" s="159" t="s">
        <v>11</v>
      </c>
      <c r="E93" s="159" t="s">
        <v>10</v>
      </c>
      <c r="F93" s="282">
        <v>2030.34</v>
      </c>
      <c r="G93" s="282">
        <v>2044.52</v>
      </c>
      <c r="H93" s="282">
        <v>162002505</v>
      </c>
      <c r="I93" s="282" t="s">
        <v>261</v>
      </c>
      <c r="J93" s="281">
        <v>2689</v>
      </c>
      <c r="K93" s="284">
        <v>1900</v>
      </c>
      <c r="L93" s="152"/>
      <c r="M93" s="152"/>
      <c r="N93" s="177"/>
      <c r="O93"/>
      <c r="P93"/>
      <c r="Q93"/>
      <c r="R93"/>
      <c r="S93"/>
      <c r="T93"/>
      <c r="V93"/>
    </row>
    <row r="94" spans="2:22" s="32" customFormat="1" ht="32.25" customHeight="1" x14ac:dyDescent="0.25">
      <c r="B94" s="286">
        <v>68</v>
      </c>
      <c r="C94" s="159" t="s">
        <v>21</v>
      </c>
      <c r="D94" s="159" t="s">
        <v>145</v>
      </c>
      <c r="E94" s="159" t="s">
        <v>19</v>
      </c>
      <c r="F94" s="282">
        <v>1898.68</v>
      </c>
      <c r="G94" s="282">
        <v>1912.54</v>
      </c>
      <c r="H94" s="282">
        <v>162002507</v>
      </c>
      <c r="I94" s="282" t="s">
        <v>260</v>
      </c>
      <c r="J94" s="281">
        <v>2703</v>
      </c>
      <c r="K94" s="284">
        <v>2286</v>
      </c>
      <c r="L94" s="152"/>
      <c r="M94" s="152"/>
      <c r="N94" s="177"/>
      <c r="O94"/>
      <c r="P94"/>
      <c r="Q94"/>
      <c r="R94"/>
      <c r="S94"/>
      <c r="T94"/>
      <c r="V94"/>
    </row>
    <row r="95" spans="2:22" s="32" customFormat="1" ht="32.25" customHeight="1" x14ac:dyDescent="0.25">
      <c r="B95" s="286"/>
      <c r="C95" s="159" t="s">
        <v>18</v>
      </c>
      <c r="D95" s="159" t="s">
        <v>11</v>
      </c>
      <c r="E95" s="159" t="s">
        <v>10</v>
      </c>
      <c r="F95" s="282">
        <v>2034.32</v>
      </c>
      <c r="G95" s="282">
        <v>2048.79</v>
      </c>
      <c r="H95" s="282">
        <v>162002507</v>
      </c>
      <c r="I95" s="282" t="s">
        <v>260</v>
      </c>
      <c r="J95" s="281">
        <v>3405</v>
      </c>
      <c r="K95" s="284">
        <v>2338</v>
      </c>
      <c r="L95" s="152"/>
      <c r="M95" s="152"/>
      <c r="N95" s="177"/>
      <c r="O95"/>
      <c r="P95"/>
      <c r="Q95"/>
      <c r="R95"/>
      <c r="S95"/>
      <c r="T95"/>
      <c r="V95"/>
    </row>
    <row r="96" spans="2:22" s="32" customFormat="1" ht="32.25" customHeight="1" x14ac:dyDescent="0.25">
      <c r="B96" s="286">
        <v>69</v>
      </c>
      <c r="C96" s="159" t="s">
        <v>21</v>
      </c>
      <c r="D96" s="159" t="s">
        <v>145</v>
      </c>
      <c r="E96" s="159" t="s">
        <v>19</v>
      </c>
      <c r="F96" s="282">
        <v>2003.45</v>
      </c>
      <c r="G96" s="287">
        <v>2018.21</v>
      </c>
      <c r="H96" s="282">
        <v>162002509</v>
      </c>
      <c r="I96" s="282" t="s">
        <v>260</v>
      </c>
      <c r="J96" s="281">
        <v>2526</v>
      </c>
      <c r="K96" s="284">
        <v>2058</v>
      </c>
      <c r="L96" s="152"/>
      <c r="M96" s="152"/>
      <c r="N96" s="177"/>
      <c r="O96"/>
      <c r="P96"/>
      <c r="Q96"/>
      <c r="R96"/>
      <c r="S96"/>
      <c r="T96"/>
      <c r="V96"/>
    </row>
    <row r="97" spans="2:22" s="32" customFormat="1" ht="32.25" customHeight="1" x14ac:dyDescent="0.25">
      <c r="B97" s="286"/>
      <c r="C97" s="159" t="s">
        <v>18</v>
      </c>
      <c r="D97" s="159" t="s">
        <v>11</v>
      </c>
      <c r="E97" s="159" t="s">
        <v>10</v>
      </c>
      <c r="F97" s="282">
        <v>2072.5500000000002</v>
      </c>
      <c r="G97" s="287">
        <v>2087.8000000000002</v>
      </c>
      <c r="H97" s="282">
        <v>162002509</v>
      </c>
      <c r="I97" s="282" t="s">
        <v>260</v>
      </c>
      <c r="J97" s="281">
        <v>3151</v>
      </c>
      <c r="K97" s="284">
        <v>1390</v>
      </c>
      <c r="L97" s="152"/>
      <c r="M97" s="152"/>
      <c r="N97" s="177"/>
      <c r="O97"/>
      <c r="P97"/>
      <c r="Q97"/>
      <c r="R97"/>
      <c r="S97"/>
      <c r="T97"/>
      <c r="V97"/>
    </row>
    <row r="98" spans="2:22" s="32" customFormat="1" ht="32.25" customHeight="1" x14ac:dyDescent="0.25">
      <c r="B98" s="286">
        <v>70</v>
      </c>
      <c r="C98" s="159" t="s">
        <v>21</v>
      </c>
      <c r="D98" s="159" t="s">
        <v>145</v>
      </c>
      <c r="E98" s="159" t="s">
        <v>19</v>
      </c>
      <c r="F98" s="282">
        <v>3783</v>
      </c>
      <c r="G98" s="285">
        <v>3950.56</v>
      </c>
      <c r="H98" s="282">
        <v>162002515</v>
      </c>
      <c r="I98" s="282" t="s">
        <v>260</v>
      </c>
      <c r="J98" s="281">
        <v>3375</v>
      </c>
      <c r="K98" s="284">
        <v>2663</v>
      </c>
      <c r="L98" s="152"/>
      <c r="M98" s="152"/>
      <c r="N98" s="177"/>
      <c r="O98"/>
      <c r="P98"/>
      <c r="Q98"/>
      <c r="R98"/>
      <c r="S98"/>
      <c r="T98"/>
      <c r="V98"/>
    </row>
    <row r="99" spans="2:22" s="32" customFormat="1" ht="32.25" customHeight="1" x14ac:dyDescent="0.25">
      <c r="B99" s="159"/>
      <c r="C99" s="153" t="s">
        <v>81</v>
      </c>
      <c r="D99" s="159"/>
      <c r="E99" s="159"/>
      <c r="F99" s="283"/>
      <c r="G99" s="283"/>
      <c r="H99" s="114"/>
      <c r="I99" s="114"/>
      <c r="J99" s="114"/>
      <c r="K99" s="265"/>
      <c r="L99" s="152"/>
      <c r="M99" s="152"/>
      <c r="N99" s="177"/>
      <c r="O99"/>
      <c r="P99"/>
      <c r="Q99"/>
      <c r="R99"/>
      <c r="S99"/>
      <c r="T99"/>
      <c r="V99"/>
    </row>
    <row r="100" spans="2:22" s="32" customFormat="1" ht="32.25" customHeight="1" x14ac:dyDescent="0.25">
      <c r="B100" s="159">
        <v>10</v>
      </c>
      <c r="C100" s="159" t="s">
        <v>146</v>
      </c>
      <c r="D100" s="159" t="s">
        <v>145</v>
      </c>
      <c r="E100" s="159" t="s">
        <v>19</v>
      </c>
      <c r="F100" s="283">
        <v>3792.6</v>
      </c>
      <c r="G100" s="283">
        <v>3792.6</v>
      </c>
      <c r="H100" s="114">
        <v>461000054</v>
      </c>
      <c r="I100" s="114" t="s">
        <v>269</v>
      </c>
      <c r="J100" s="281">
        <v>3982</v>
      </c>
      <c r="K100" s="280">
        <v>3954</v>
      </c>
      <c r="L100" s="280">
        <v>4234</v>
      </c>
      <c r="M100" s="152"/>
      <c r="N100" s="177"/>
      <c r="O100"/>
      <c r="P100"/>
      <c r="Q100"/>
      <c r="R100"/>
      <c r="S100"/>
      <c r="T100"/>
      <c r="V100"/>
    </row>
    <row r="101" spans="2:22" s="32" customFormat="1" ht="32.25" customHeight="1" x14ac:dyDescent="0.25">
      <c r="B101" s="159">
        <v>13</v>
      </c>
      <c r="C101" s="159" t="s">
        <v>146</v>
      </c>
      <c r="D101" s="159" t="s">
        <v>145</v>
      </c>
      <c r="E101" s="159" t="s">
        <v>19</v>
      </c>
      <c r="F101" s="283">
        <v>3948.35</v>
      </c>
      <c r="G101" s="283">
        <v>3948.35</v>
      </c>
      <c r="H101" s="114">
        <v>451000029</v>
      </c>
      <c r="I101" s="114" t="s">
        <v>268</v>
      </c>
      <c r="J101" s="281">
        <v>3970</v>
      </c>
      <c r="K101" s="280">
        <v>3997</v>
      </c>
      <c r="L101" s="280">
        <v>4266</v>
      </c>
      <c r="M101" s="152"/>
      <c r="N101" s="177"/>
      <c r="O101"/>
      <c r="P101"/>
      <c r="Q101"/>
      <c r="R101"/>
      <c r="S101"/>
      <c r="T101"/>
      <c r="V101"/>
    </row>
    <row r="102" spans="2:22" s="32" customFormat="1" ht="32.25" customHeight="1" x14ac:dyDescent="0.25">
      <c r="B102" s="159">
        <v>18</v>
      </c>
      <c r="C102" s="159" t="s">
        <v>146</v>
      </c>
      <c r="D102" s="159" t="s">
        <v>145</v>
      </c>
      <c r="E102" s="159" t="s">
        <v>19</v>
      </c>
      <c r="F102" s="160">
        <v>3869.8</v>
      </c>
      <c r="G102" s="160">
        <v>3869.8</v>
      </c>
      <c r="H102" s="114">
        <v>461000057</v>
      </c>
      <c r="I102" s="114" t="s">
        <v>267</v>
      </c>
      <c r="J102" s="281">
        <v>3788</v>
      </c>
      <c r="K102" s="280">
        <v>3988</v>
      </c>
      <c r="L102" s="280">
        <v>4309</v>
      </c>
      <c r="M102" s="152"/>
      <c r="N102" s="177"/>
      <c r="O102"/>
      <c r="P102"/>
      <c r="Q102"/>
      <c r="R102"/>
      <c r="S102"/>
      <c r="T102"/>
      <c r="V102"/>
    </row>
    <row r="103" spans="2:22" s="32" customFormat="1" ht="32.25" customHeight="1" x14ac:dyDescent="0.25">
      <c r="B103" s="159">
        <v>20</v>
      </c>
      <c r="C103" s="159" t="s">
        <v>146</v>
      </c>
      <c r="D103" s="159" t="s">
        <v>145</v>
      </c>
      <c r="E103" s="159" t="s">
        <v>19</v>
      </c>
      <c r="F103" s="160">
        <v>3943.05</v>
      </c>
      <c r="G103" s="160">
        <v>3943.05</v>
      </c>
      <c r="H103" s="114">
        <v>461000059</v>
      </c>
      <c r="I103" s="114" t="s">
        <v>267</v>
      </c>
      <c r="J103" s="281">
        <v>3877</v>
      </c>
      <c r="K103" s="280">
        <v>4001</v>
      </c>
      <c r="L103" s="280">
        <v>4320</v>
      </c>
      <c r="M103" s="152"/>
      <c r="N103" s="177"/>
      <c r="O103"/>
      <c r="P103"/>
      <c r="Q103"/>
      <c r="R103"/>
      <c r="S103"/>
      <c r="T103"/>
      <c r="V103"/>
    </row>
    <row r="104" spans="2:22" s="32" customFormat="1" ht="32.25" customHeight="1" x14ac:dyDescent="0.25">
      <c r="B104" s="19">
        <v>27</v>
      </c>
      <c r="C104" s="159" t="s">
        <v>146</v>
      </c>
      <c r="D104" s="159" t="s">
        <v>145</v>
      </c>
      <c r="E104" s="159" t="s">
        <v>19</v>
      </c>
      <c r="F104" s="163">
        <v>3965.8</v>
      </c>
      <c r="G104" s="163">
        <v>3965.8</v>
      </c>
      <c r="H104" s="114">
        <v>461000062</v>
      </c>
      <c r="I104" s="114" t="s">
        <v>266</v>
      </c>
      <c r="J104" s="281">
        <v>3541</v>
      </c>
      <c r="K104" s="280">
        <v>2520</v>
      </c>
      <c r="L104" s="280">
        <v>2727</v>
      </c>
      <c r="M104" s="152"/>
      <c r="N104" s="177"/>
      <c r="O104"/>
      <c r="P104"/>
      <c r="Q104"/>
      <c r="R104"/>
      <c r="S104"/>
      <c r="T104"/>
      <c r="V104"/>
    </row>
    <row r="105" spans="2:22" s="32" customFormat="1" ht="32.25" customHeight="1" x14ac:dyDescent="0.25">
      <c r="B105" s="19">
        <v>30</v>
      </c>
      <c r="C105" s="159" t="s">
        <v>146</v>
      </c>
      <c r="D105" s="159" t="s">
        <v>145</v>
      </c>
      <c r="E105" s="159" t="s">
        <v>19</v>
      </c>
      <c r="F105" s="163">
        <v>3841.9</v>
      </c>
      <c r="G105" s="163">
        <v>3841.9</v>
      </c>
      <c r="H105" s="114">
        <v>451000033</v>
      </c>
      <c r="I105" s="114" t="s">
        <v>265</v>
      </c>
      <c r="J105" s="281">
        <v>3979</v>
      </c>
      <c r="K105" s="280">
        <v>3944</v>
      </c>
      <c r="L105" s="280">
        <v>4269</v>
      </c>
      <c r="M105" s="152"/>
      <c r="N105" s="177"/>
      <c r="O105"/>
      <c r="P105"/>
      <c r="Q105"/>
      <c r="R105"/>
      <c r="S105"/>
      <c r="T105"/>
      <c r="V105"/>
    </row>
    <row r="106" spans="2:22" s="32" customFormat="1" ht="32.25" customHeight="1" x14ac:dyDescent="0.25">
      <c r="B106" s="19">
        <v>33</v>
      </c>
      <c r="C106" s="159" t="s">
        <v>146</v>
      </c>
      <c r="D106" s="159" t="s">
        <v>145</v>
      </c>
      <c r="E106" s="159" t="s">
        <v>19</v>
      </c>
      <c r="F106" s="163">
        <v>3767.3</v>
      </c>
      <c r="G106" s="163">
        <v>3767.3</v>
      </c>
      <c r="H106" s="114">
        <v>451000035</v>
      </c>
      <c r="I106" s="114" t="s">
        <v>264</v>
      </c>
      <c r="J106" s="281">
        <v>3659</v>
      </c>
      <c r="K106" s="280">
        <v>3934</v>
      </c>
      <c r="L106" s="280">
        <v>4270</v>
      </c>
      <c r="M106" s="152"/>
      <c r="N106" s="177"/>
      <c r="O106"/>
      <c r="P106"/>
      <c r="Q106"/>
      <c r="R106"/>
      <c r="S106"/>
      <c r="T106"/>
      <c r="V106"/>
    </row>
    <row r="107" spans="2:22" s="32" customFormat="1" ht="32.25" customHeight="1" x14ac:dyDescent="0.25">
      <c r="B107" s="19">
        <v>34</v>
      </c>
      <c r="C107" s="159" t="s">
        <v>146</v>
      </c>
      <c r="D107" s="159" t="s">
        <v>145</v>
      </c>
      <c r="E107" s="159" t="s">
        <v>19</v>
      </c>
      <c r="F107" s="163">
        <v>3937.4</v>
      </c>
      <c r="G107" s="163">
        <v>3937.4</v>
      </c>
      <c r="H107" s="114">
        <v>451000038</v>
      </c>
      <c r="I107" s="114" t="s">
        <v>263</v>
      </c>
      <c r="J107" s="281">
        <v>3774</v>
      </c>
      <c r="K107" s="280">
        <v>3327</v>
      </c>
      <c r="L107" s="280">
        <v>3627</v>
      </c>
      <c r="M107" s="152"/>
      <c r="N107" s="177"/>
      <c r="O107"/>
      <c r="P107"/>
      <c r="Q107"/>
      <c r="R107"/>
      <c r="S107"/>
      <c r="T107"/>
      <c r="V107"/>
    </row>
    <row r="108" spans="2:22" s="32" customFormat="1" ht="32.25" customHeight="1" x14ac:dyDescent="0.25">
      <c r="B108" s="19">
        <v>37</v>
      </c>
      <c r="C108" s="159" t="s">
        <v>146</v>
      </c>
      <c r="D108" s="159" t="s">
        <v>145</v>
      </c>
      <c r="E108" s="159" t="s">
        <v>19</v>
      </c>
      <c r="F108" s="163">
        <v>3892.65</v>
      </c>
      <c r="G108" s="163">
        <v>3892.65</v>
      </c>
      <c r="H108" s="114">
        <v>451000066</v>
      </c>
      <c r="I108" s="159" t="s">
        <v>262</v>
      </c>
      <c r="J108" s="281">
        <v>3870</v>
      </c>
      <c r="K108" s="280">
        <v>3274</v>
      </c>
      <c r="L108" s="280">
        <v>3562</v>
      </c>
      <c r="M108" s="152"/>
      <c r="N108" s="177"/>
      <c r="O108"/>
      <c r="P108"/>
      <c r="Q108"/>
      <c r="R108"/>
      <c r="S108"/>
      <c r="T108"/>
      <c r="V108"/>
    </row>
    <row r="109" spans="2:22" s="32" customFormat="1" ht="32.25" customHeight="1" x14ac:dyDescent="0.25">
      <c r="B109" s="19">
        <v>38</v>
      </c>
      <c r="C109" s="159" t="s">
        <v>146</v>
      </c>
      <c r="D109" s="159" t="s">
        <v>145</v>
      </c>
      <c r="E109" s="159" t="s">
        <v>19</v>
      </c>
      <c r="F109" s="163">
        <v>3916.55</v>
      </c>
      <c r="G109" s="163">
        <v>3916.55</v>
      </c>
      <c r="H109" s="114">
        <v>461000070</v>
      </c>
      <c r="I109" s="159" t="s">
        <v>261</v>
      </c>
      <c r="J109" s="281">
        <v>3641</v>
      </c>
      <c r="K109" s="280">
        <v>3079</v>
      </c>
      <c r="L109" s="280">
        <v>3329</v>
      </c>
      <c r="M109" s="152"/>
      <c r="N109" s="177"/>
      <c r="O109"/>
      <c r="P109"/>
      <c r="Q109"/>
      <c r="R109"/>
      <c r="S109"/>
      <c r="T109"/>
      <c r="V109"/>
    </row>
    <row r="110" spans="2:22" s="32" customFormat="1" ht="32.25" customHeight="1" x14ac:dyDescent="0.25">
      <c r="B110" s="19"/>
      <c r="C110" s="159" t="s">
        <v>146</v>
      </c>
      <c r="D110" s="159" t="s">
        <v>145</v>
      </c>
      <c r="E110" s="159" t="s">
        <v>19</v>
      </c>
      <c r="F110" s="163">
        <v>3939.7</v>
      </c>
      <c r="G110" s="163">
        <v>3939.7</v>
      </c>
      <c r="H110" s="282">
        <v>461000073</v>
      </c>
      <c r="I110" s="282" t="s">
        <v>260</v>
      </c>
      <c r="J110" s="281">
        <v>3576</v>
      </c>
      <c r="K110" s="280">
        <v>3806</v>
      </c>
      <c r="L110" s="280">
        <v>4086</v>
      </c>
      <c r="M110" s="152"/>
      <c r="N110" s="177"/>
      <c r="O110"/>
      <c r="P110"/>
      <c r="Q110"/>
      <c r="R110"/>
      <c r="S110"/>
      <c r="T110"/>
      <c r="V110"/>
    </row>
    <row r="111" spans="2:22" s="32" customFormat="1" ht="32.25" customHeight="1" x14ac:dyDescent="0.25">
      <c r="B111" s="45"/>
      <c r="C111" s="82" t="s">
        <v>77</v>
      </c>
      <c r="D111" s="80"/>
      <c r="E111" s="81"/>
      <c r="F111" s="36">
        <f>SUM(F10:F110)</f>
        <v>258649.79999999996</v>
      </c>
      <c r="G111" s="36">
        <f>SUM(G10:G110)</f>
        <v>260496.85699999993</v>
      </c>
      <c r="H111" s="80"/>
      <c r="I111" s="80"/>
      <c r="J111" s="33">
        <f>SUMPRODUCT(G10:G110,J10:J110)/G111</f>
        <v>3594.0411814565582</v>
      </c>
      <c r="K111" s="33">
        <f>SUMPRODUCT($F10:$F110,K10:K110)/$F111</f>
        <v>2560.9696501988415</v>
      </c>
      <c r="L111" s="152" t="e">
        <f>SUMPRODUCT(#REF!,#REF!)/$F111</f>
        <v>#REF!</v>
      </c>
      <c r="M111" s="152" t="e">
        <f>SUMPRODUCT(#REF!,#REF!)/$F111</f>
        <v>#REF!</v>
      </c>
      <c r="N111" s="177">
        <f>J111-K111</f>
        <v>1033.0715312577167</v>
      </c>
      <c r="O111"/>
      <c r="P111"/>
      <c r="Q111"/>
      <c r="R111"/>
      <c r="S111"/>
      <c r="T111"/>
      <c r="V111"/>
    </row>
    <row r="112" spans="2:22" s="8" customFormat="1" ht="51.75" customHeight="1" x14ac:dyDescent="0.25">
      <c r="B112" s="222"/>
      <c r="C112" s="31" t="s">
        <v>7</v>
      </c>
      <c r="D112" s="31"/>
      <c r="E112" s="31"/>
      <c r="F112" s="279">
        <v>25293</v>
      </c>
      <c r="G112" s="278" t="s">
        <v>6</v>
      </c>
      <c r="H112" s="277"/>
      <c r="I112" s="276"/>
      <c r="J112" s="275">
        <v>3891</v>
      </c>
      <c r="K112" s="274">
        <v>2839</v>
      </c>
      <c r="L112" s="181">
        <v>3216</v>
      </c>
      <c r="M112" s="180">
        <v>3567</v>
      </c>
      <c r="N112" s="179">
        <f>J112-K112</f>
        <v>1052</v>
      </c>
      <c r="O112"/>
      <c r="P112"/>
      <c r="Q112"/>
      <c r="R112"/>
      <c r="S112"/>
      <c r="T112"/>
      <c r="V112"/>
    </row>
    <row r="113" spans="2:22" s="8" customFormat="1" ht="51.75" customHeight="1" x14ac:dyDescent="0.25">
      <c r="B113" s="264"/>
      <c r="C113" s="146" t="s">
        <v>5</v>
      </c>
      <c r="D113" s="146"/>
      <c r="E113" s="146"/>
      <c r="F113" s="273">
        <f>SUM(F111:F112)</f>
        <v>283942.79999999993</v>
      </c>
      <c r="G113" s="146"/>
      <c r="H113" s="146"/>
      <c r="I113" s="145"/>
      <c r="J113" s="144">
        <f>SUMPRODUCT(G111*J111+F112*J112)/(G111+F112)</f>
        <v>3620.3226579101442</v>
      </c>
      <c r="K113" s="144">
        <f>SUMPRODUCT(F111*K111+F112*K112)/F113</f>
        <v>2585.7359821414748</v>
      </c>
      <c r="L113" s="178" t="e">
        <f>SUMPRODUCT(F111*L111+F112*L112)/F113</f>
        <v>#REF!</v>
      </c>
      <c r="M113" s="144" t="e">
        <f>SUMPRODUCT(F111*M111+F112*M112)/F113</f>
        <v>#REF!</v>
      </c>
      <c r="N113" s="272">
        <f>J113-K113</f>
        <v>1034.5866757686695</v>
      </c>
      <c r="O113"/>
      <c r="P113"/>
      <c r="Q113"/>
      <c r="R113"/>
      <c r="S113"/>
      <c r="T113"/>
      <c r="V113"/>
    </row>
    <row r="114" spans="2:22" ht="15.75" x14ac:dyDescent="0.25">
      <c r="B114" s="271" t="s">
        <v>102</v>
      </c>
      <c r="C114" s="271"/>
      <c r="D114" s="5"/>
      <c r="E114" s="5"/>
      <c r="F114" s="4"/>
      <c r="G114" s="4"/>
      <c r="H114" s="4"/>
      <c r="I114" s="4"/>
    </row>
    <row r="115" spans="2:22" ht="25.5" x14ac:dyDescent="0.25">
      <c r="B115" s="72" t="s">
        <v>72</v>
      </c>
      <c r="C115" s="70" t="s">
        <v>71</v>
      </c>
      <c r="D115" s="70" t="s">
        <v>70</v>
      </c>
      <c r="E115" s="70" t="s">
        <v>69</v>
      </c>
      <c r="F115" s="71" t="s">
        <v>68</v>
      </c>
      <c r="G115" s="71" t="s">
        <v>67</v>
      </c>
      <c r="H115" s="70" t="s">
        <v>66</v>
      </c>
      <c r="I115" s="69" t="s">
        <v>65</v>
      </c>
      <c r="J115" s="20"/>
      <c r="K115" s="20"/>
      <c r="L115" s="178"/>
      <c r="M115" s="144"/>
      <c r="N115" s="177"/>
    </row>
    <row r="116" spans="2:22" ht="15.75" x14ac:dyDescent="0.25">
      <c r="B116" s="72" t="s">
        <v>103</v>
      </c>
      <c r="C116" s="120" t="s">
        <v>102</v>
      </c>
      <c r="D116" s="70"/>
      <c r="E116" s="70"/>
      <c r="F116" s="202">
        <v>3834.9</v>
      </c>
      <c r="G116" s="202">
        <v>3834.9</v>
      </c>
      <c r="H116" s="205">
        <v>481000237</v>
      </c>
      <c r="I116" s="205" t="s">
        <v>259</v>
      </c>
      <c r="J116" s="270">
        <v>4752</v>
      </c>
      <c r="K116" s="270">
        <v>4752</v>
      </c>
      <c r="L116" s="178"/>
      <c r="M116" s="144"/>
      <c r="N116" s="177"/>
    </row>
    <row r="117" spans="2:22" ht="15.75" x14ac:dyDescent="0.25">
      <c r="B117" s="72" t="s">
        <v>258</v>
      </c>
      <c r="C117" s="120" t="s">
        <v>102</v>
      </c>
      <c r="D117" s="70"/>
      <c r="E117" s="70"/>
      <c r="F117" s="202">
        <v>3960.45</v>
      </c>
      <c r="G117" s="202">
        <v>3960.45</v>
      </c>
      <c r="H117" s="205">
        <v>481000239</v>
      </c>
      <c r="I117" s="205" t="s">
        <v>257</v>
      </c>
      <c r="J117" s="270">
        <v>4779</v>
      </c>
      <c r="K117" s="270">
        <v>4779</v>
      </c>
      <c r="L117" s="178"/>
      <c r="M117" s="144"/>
      <c r="N117" s="177"/>
    </row>
    <row r="118" spans="2:22" ht="15.75" x14ac:dyDescent="0.25">
      <c r="B118" s="72" t="s">
        <v>99</v>
      </c>
      <c r="C118" s="120" t="s">
        <v>102</v>
      </c>
      <c r="D118" s="70"/>
      <c r="E118" s="70"/>
      <c r="F118" s="42">
        <v>3830.3</v>
      </c>
      <c r="G118" s="42">
        <v>3830.3</v>
      </c>
      <c r="H118" s="205">
        <v>481000242</v>
      </c>
      <c r="I118" s="205" t="s">
        <v>254</v>
      </c>
      <c r="J118" s="270">
        <v>4740</v>
      </c>
      <c r="K118" s="270">
        <v>4740</v>
      </c>
      <c r="L118" s="178"/>
      <c r="M118" s="144"/>
      <c r="N118" s="177"/>
    </row>
    <row r="119" spans="2:22" ht="15.75" x14ac:dyDescent="0.25">
      <c r="B119" s="269" t="s">
        <v>256</v>
      </c>
      <c r="C119" s="120" t="s">
        <v>102</v>
      </c>
      <c r="D119" s="70"/>
      <c r="E119" s="70"/>
      <c r="F119" s="42">
        <v>3804.7</v>
      </c>
      <c r="G119" s="42">
        <v>3804.7</v>
      </c>
      <c r="H119" s="205">
        <v>481000241</v>
      </c>
      <c r="I119" s="205" t="s">
        <v>254</v>
      </c>
      <c r="J119" s="270">
        <v>4757</v>
      </c>
      <c r="K119" s="270">
        <v>4757</v>
      </c>
      <c r="L119" s="178"/>
      <c r="M119" s="144"/>
      <c r="N119" s="177"/>
    </row>
    <row r="120" spans="2:22" ht="15.75" x14ac:dyDescent="0.25">
      <c r="B120" s="269" t="s">
        <v>255</v>
      </c>
      <c r="C120" s="120" t="s">
        <v>102</v>
      </c>
      <c r="D120" s="70"/>
      <c r="E120" s="70"/>
      <c r="F120" s="42">
        <v>3863.55</v>
      </c>
      <c r="G120" s="42">
        <v>3863.55</v>
      </c>
      <c r="H120" s="205">
        <v>481000243</v>
      </c>
      <c r="I120" s="205" t="s">
        <v>254</v>
      </c>
      <c r="J120" s="270">
        <v>4712</v>
      </c>
      <c r="K120" s="270">
        <v>4712</v>
      </c>
      <c r="L120" s="178"/>
      <c r="M120" s="144"/>
      <c r="N120" s="177"/>
    </row>
    <row r="121" spans="2:22" ht="15.75" x14ac:dyDescent="0.25">
      <c r="B121" s="269" t="s">
        <v>253</v>
      </c>
      <c r="C121" s="120" t="s">
        <v>102</v>
      </c>
      <c r="D121" s="70"/>
      <c r="E121" s="70"/>
      <c r="F121" s="42">
        <v>3737.45</v>
      </c>
      <c r="G121" s="42">
        <v>3737.45</v>
      </c>
      <c r="H121" s="205">
        <v>481000247</v>
      </c>
      <c r="I121" s="205" t="s">
        <v>252</v>
      </c>
      <c r="J121" s="270">
        <v>4704</v>
      </c>
      <c r="K121" s="270">
        <v>4704</v>
      </c>
      <c r="L121" s="178"/>
      <c r="M121" s="144"/>
      <c r="N121" s="177"/>
    </row>
    <row r="122" spans="2:22" ht="28.5" x14ac:dyDescent="0.25">
      <c r="B122" s="269"/>
      <c r="C122" s="268" t="s">
        <v>251</v>
      </c>
      <c r="D122" s="159"/>
      <c r="E122" s="267"/>
      <c r="F122" s="266">
        <f>SUM(F116:F121)</f>
        <v>23031.350000000002</v>
      </c>
      <c r="G122" s="266">
        <f>SUM(G116:G121)</f>
        <v>23031.350000000002</v>
      </c>
      <c r="H122" s="159"/>
      <c r="I122" s="159"/>
      <c r="J122" s="265">
        <f>SUMPRODUCT(F116:F121,J116:J121)/F122</f>
        <v>4740.9738313212201</v>
      </c>
      <c r="K122" s="265">
        <f>SUMPRODUCT(F116:F121,K116:K121)/F122</f>
        <v>4740.9738313212201</v>
      </c>
      <c r="L122" s="178"/>
      <c r="M122" s="144"/>
      <c r="N122" s="177"/>
    </row>
    <row r="123" spans="2:22" s="8" customFormat="1" ht="51.75" customHeight="1" x14ac:dyDescent="0.25">
      <c r="B123" s="222"/>
      <c r="C123" s="31" t="s">
        <v>143</v>
      </c>
      <c r="D123" s="31"/>
      <c r="E123" s="31"/>
      <c r="F123" s="257">
        <v>0</v>
      </c>
      <c r="G123" s="256"/>
      <c r="H123" s="255"/>
      <c r="I123" s="254"/>
      <c r="J123" s="183">
        <v>0</v>
      </c>
      <c r="K123" s="182">
        <v>0</v>
      </c>
      <c r="L123" s="181">
        <v>4676</v>
      </c>
      <c r="M123" s="180">
        <v>4676</v>
      </c>
      <c r="N123" s="179"/>
      <c r="O123"/>
      <c r="P123"/>
      <c r="Q123"/>
      <c r="R123"/>
      <c r="S123"/>
      <c r="T123"/>
      <c r="V123"/>
    </row>
    <row r="124" spans="2:22" s="8" customFormat="1" ht="51.75" customHeight="1" x14ac:dyDescent="0.25">
      <c r="B124" s="222"/>
      <c r="C124" s="264" t="s">
        <v>5</v>
      </c>
      <c r="D124" s="264"/>
      <c r="E124" s="264"/>
      <c r="F124" s="160">
        <f>SUM(F122:F123)</f>
        <v>23031.350000000002</v>
      </c>
      <c r="G124" s="264"/>
      <c r="H124" s="264"/>
      <c r="I124" s="263"/>
      <c r="J124" s="262">
        <f>SUMPRODUCT(G122*J122+F123*J123)/F124</f>
        <v>4740.9738313212201</v>
      </c>
      <c r="K124" s="262">
        <f>SUMPRODUCT(F122*K122+F123*K123)/F124</f>
        <v>4740.9738313212201</v>
      </c>
      <c r="L124" s="181"/>
      <c r="M124" s="180"/>
      <c r="N124" s="179"/>
      <c r="O124"/>
      <c r="P124"/>
      <c r="Q124"/>
      <c r="R124"/>
      <c r="S124"/>
      <c r="T124"/>
      <c r="V124"/>
    </row>
    <row r="125" spans="2:22" ht="15.75" x14ac:dyDescent="0.25">
      <c r="B125" s="222"/>
      <c r="C125" s="22"/>
      <c r="D125" s="22"/>
      <c r="E125" s="22"/>
      <c r="F125" s="23"/>
      <c r="G125" s="22"/>
      <c r="H125" s="22"/>
      <c r="I125" s="21"/>
      <c r="J125" s="20"/>
      <c r="K125" s="20"/>
      <c r="L125" s="178"/>
      <c r="M125" s="144"/>
      <c r="N125" s="177"/>
    </row>
    <row r="126" spans="2:22" ht="15.75" x14ac:dyDescent="0.25">
      <c r="B126" s="222"/>
      <c r="C126" s="261" t="s">
        <v>94</v>
      </c>
      <c r="D126" s="260"/>
      <c r="E126" s="260"/>
      <c r="F126" s="108"/>
      <c r="G126" s="108"/>
      <c r="H126" s="259"/>
      <c r="I126" s="4"/>
      <c r="J126" s="107"/>
      <c r="K126" s="107"/>
      <c r="L126" s="107"/>
      <c r="M126" s="144"/>
      <c r="N126" s="177"/>
    </row>
    <row r="127" spans="2:22" ht="25.5" x14ac:dyDescent="0.25">
      <c r="B127" s="222"/>
      <c r="C127" s="258" t="s">
        <v>93</v>
      </c>
      <c r="D127" s="258"/>
      <c r="E127" s="258"/>
      <c r="F127" s="101">
        <f>+F111+F122</f>
        <v>281681.14999999997</v>
      </c>
      <c r="G127" s="101">
        <f>+G111+G122</f>
        <v>283528.20699999994</v>
      </c>
      <c r="H127" s="72"/>
      <c r="I127" s="100"/>
      <c r="J127" s="20">
        <f>SUMPRODUCT(G122*J122+G111*J111)/G127</f>
        <v>3687.2079515813398</v>
      </c>
      <c r="K127" s="20">
        <f>SUMPRODUCT($F111*K111+$F122*K122)/$F127</f>
        <v>2739.215298858302</v>
      </c>
      <c r="L127" s="20" t="e">
        <f>SUMPRODUCT($F111*L111+$F122*L122)/$F127</f>
        <v>#REF!</v>
      </c>
      <c r="M127" s="20" t="e">
        <f>SUMPRODUCT($F111*M111+$F122*M122)/$F127</f>
        <v>#REF!</v>
      </c>
      <c r="N127" s="20"/>
    </row>
    <row r="128" spans="2:22" ht="25.5" x14ac:dyDescent="0.25">
      <c r="B128" s="222"/>
      <c r="C128" s="106" t="s">
        <v>92</v>
      </c>
      <c r="D128" s="106"/>
      <c r="E128" s="106"/>
      <c r="F128" s="105">
        <f>F112</f>
        <v>25293</v>
      </c>
      <c r="G128" s="104" t="s">
        <v>6</v>
      </c>
      <c r="H128" s="103"/>
      <c r="I128" s="102"/>
      <c r="J128" s="27">
        <v>3891</v>
      </c>
      <c r="K128" s="27">
        <v>2869</v>
      </c>
      <c r="L128" s="26"/>
      <c r="M128" s="144"/>
      <c r="N128" s="177"/>
    </row>
    <row r="129" spans="2:22" s="8" customFormat="1" ht="51.75" customHeight="1" x14ac:dyDescent="0.25">
      <c r="B129" s="222"/>
      <c r="C129" s="31"/>
      <c r="D129" s="31"/>
      <c r="E129" s="31"/>
      <c r="F129" s="257"/>
      <c r="G129" s="256"/>
      <c r="H129" s="255"/>
      <c r="I129" s="254"/>
      <c r="J129" s="183"/>
      <c r="K129" s="182"/>
      <c r="L129" s="181"/>
      <c r="M129" s="180"/>
      <c r="N129" s="179"/>
      <c r="O129"/>
      <c r="P129"/>
      <c r="Q129"/>
      <c r="R129"/>
      <c r="S129"/>
      <c r="T129"/>
      <c r="V129"/>
    </row>
    <row r="130" spans="2:22" s="8" customFormat="1" ht="62.25" customHeight="1" x14ac:dyDescent="0.25">
      <c r="B130" s="222"/>
      <c r="C130" s="22" t="s">
        <v>5</v>
      </c>
      <c r="D130" s="22"/>
      <c r="E130" s="22"/>
      <c r="F130" s="101">
        <f>+F129+F128+F127</f>
        <v>306974.14999999997</v>
      </c>
      <c r="G130" s="22"/>
      <c r="H130" s="22"/>
      <c r="I130" s="21"/>
      <c r="J130" s="20">
        <f>SUMPRODUCT($F127*J127+$F128*J128)/$F130</f>
        <v>3703.9993077286022</v>
      </c>
      <c r="K130" s="20">
        <f>SUMPRODUCT($F127*K127+$F128*K128)/$F130</f>
        <v>2749.9088521948843</v>
      </c>
      <c r="L130" s="178" t="e">
        <f>SUMPRODUCT(F111*L111+F112*L112)/F130</f>
        <v>#REF!</v>
      </c>
      <c r="M130" s="144" t="e">
        <f>SUMPRODUCT(F111*M111+F112*M112)/F130</f>
        <v>#REF!</v>
      </c>
      <c r="N130" s="177">
        <f>J130-K130</f>
        <v>954.09045553371789</v>
      </c>
      <c r="O130"/>
      <c r="P130"/>
      <c r="Q130"/>
      <c r="R130"/>
      <c r="S130"/>
      <c r="T130"/>
      <c r="V130"/>
    </row>
    <row r="131" spans="2:22" ht="15.75" x14ac:dyDescent="0.25">
      <c r="B131" s="97"/>
      <c r="C131" s="6"/>
      <c r="D131" s="5"/>
      <c r="E131" s="5"/>
      <c r="F131" s="4"/>
      <c r="G131" s="4"/>
      <c r="H131" s="4"/>
      <c r="I131" s="4"/>
    </row>
    <row r="132" spans="2:22" ht="15.75" x14ac:dyDescent="0.25">
      <c r="B132" s="97"/>
      <c r="C132" s="6"/>
      <c r="D132" s="5"/>
      <c r="E132" s="5"/>
      <c r="F132" s="4"/>
      <c r="G132" s="4"/>
      <c r="H132" s="4"/>
      <c r="I132" s="4"/>
    </row>
    <row r="133" spans="2:22" ht="15.75" x14ac:dyDescent="0.25">
      <c r="B133" s="97"/>
      <c r="C133" s="6"/>
      <c r="D133" s="5"/>
      <c r="E133" s="5"/>
      <c r="F133" s="4"/>
      <c r="G133" s="4"/>
      <c r="H133" s="4"/>
      <c r="I133" s="4"/>
    </row>
    <row r="134" spans="2:22" ht="15.75" x14ac:dyDescent="0.25">
      <c r="B134" s="97"/>
      <c r="C134" s="6"/>
      <c r="D134" s="5"/>
      <c r="E134" s="5"/>
      <c r="F134" s="4"/>
      <c r="G134" s="4"/>
      <c r="H134" s="4"/>
      <c r="I134" s="4"/>
    </row>
    <row r="135" spans="2:22" x14ac:dyDescent="0.25">
      <c r="B135" s="17" t="s">
        <v>4</v>
      </c>
      <c r="C135" s="17"/>
      <c r="D135" s="17"/>
      <c r="E135" s="17"/>
      <c r="F135" s="17"/>
      <c r="G135" s="17"/>
      <c r="H135" s="2"/>
      <c r="I135" s="2"/>
      <c r="J135" s="2"/>
      <c r="K135" s="16"/>
      <c r="L135" s="176"/>
    </row>
    <row r="136" spans="2:22" x14ac:dyDescent="0.25">
      <c r="B136" s="17" t="s">
        <v>76</v>
      </c>
      <c r="C136" s="17"/>
      <c r="D136" s="17"/>
      <c r="E136" s="17"/>
      <c r="F136" s="17"/>
      <c r="G136" s="17"/>
      <c r="H136" s="17"/>
      <c r="I136" s="17"/>
      <c r="J136" s="17"/>
      <c r="K136" s="17"/>
    </row>
    <row r="137" spans="2:22" x14ac:dyDescent="0.25">
      <c r="B137" s="17" t="s">
        <v>75</v>
      </c>
      <c r="C137" s="17"/>
      <c r="D137" s="17"/>
      <c r="E137" s="17"/>
      <c r="F137" s="17"/>
      <c r="G137" s="17"/>
      <c r="H137" s="17"/>
      <c r="I137" s="8"/>
      <c r="J137" s="8"/>
      <c r="K137" s="16"/>
    </row>
    <row r="145" spans="2:13" x14ac:dyDescent="0.25">
      <c r="B145" s="17"/>
      <c r="C145" s="17"/>
      <c r="D145" s="17"/>
      <c r="E145" s="17"/>
      <c r="F145" s="17"/>
      <c r="G145" s="17"/>
      <c r="H145" s="17"/>
      <c r="I145" s="17"/>
      <c r="J145" s="17"/>
      <c r="K145" s="17"/>
    </row>
    <row r="146" spans="2:13" x14ac:dyDescent="0.25">
      <c r="B146" s="17"/>
      <c r="C146" s="17"/>
      <c r="D146" s="17"/>
      <c r="E146" s="17"/>
      <c r="F146" s="17"/>
      <c r="G146" s="17"/>
      <c r="H146" s="17"/>
      <c r="I146" s="8"/>
      <c r="J146" s="8"/>
      <c r="K146" s="16"/>
    </row>
    <row r="147" spans="2:13" x14ac:dyDescent="0.25">
      <c r="B147" s="17"/>
      <c r="C147" s="17"/>
      <c r="D147" s="17"/>
      <c r="E147" s="17"/>
      <c r="F147" s="17"/>
      <c r="G147" s="17"/>
      <c r="H147" s="17"/>
      <c r="I147" s="17"/>
      <c r="J147" s="17"/>
      <c r="K147" s="17"/>
      <c r="L147" s="17"/>
      <c r="M147" s="17"/>
    </row>
  </sheetData>
  <mergeCells count="10">
    <mergeCell ref="B137:H137"/>
    <mergeCell ref="B145:K145"/>
    <mergeCell ref="B146:H146"/>
    <mergeCell ref="B147:M147"/>
    <mergeCell ref="G112:I112"/>
    <mergeCell ref="B114:C114"/>
    <mergeCell ref="C126:E126"/>
    <mergeCell ref="G128:I128"/>
    <mergeCell ref="B135:G135"/>
    <mergeCell ref="B136:K136"/>
  </mergeCells>
  <conditionalFormatting sqref="C111:C112">
    <cfRule type="expression" dxfId="1081" priority="115" stopIfTrue="1">
      <formula>IF(O111&lt;#REF!,TRUE,FALSE)</formula>
    </cfRule>
    <cfRule type="expression" dxfId="1080" priority="116" stopIfTrue="1">
      <formula>IF(O111&lt;#REF!,TRUE,FALSE)</formula>
    </cfRule>
    <cfRule type="expression" dxfId="1079" priority="117" stopIfTrue="1">
      <formula>IF(O111&gt;#REF!,TRUE,FALSE)</formula>
    </cfRule>
    <cfRule type="expression" dxfId="1078" priority="118" stopIfTrue="1">
      <formula>IF(N111&lt;#REF!,TRUE,FALSE)</formula>
    </cfRule>
    <cfRule type="expression" dxfId="1077" priority="119" stopIfTrue="1">
      <formula>IF(N111&lt;#REF!,TRUE,FALSE)</formula>
    </cfRule>
    <cfRule type="expression" dxfId="1076" priority="120" stopIfTrue="1">
      <formula>IF(N111&gt;#REF!,TRUE,FALSE)</formula>
    </cfRule>
    <cfRule type="expression" dxfId="1075" priority="121" stopIfTrue="1">
      <formula>IF(R111&lt;#REF!,TRUE,FALSE)</formula>
    </cfRule>
    <cfRule type="expression" dxfId="1074" priority="122" stopIfTrue="1">
      <formula>IF(R111&lt;#REF!,TRUE,FALSE)</formula>
    </cfRule>
    <cfRule type="expression" dxfId="1073" priority="123" stopIfTrue="1">
      <formula>IF(R111&gt;#REF!,TRUE,FALSE)</formula>
    </cfRule>
    <cfRule type="expression" dxfId="1072" priority="124" stopIfTrue="1">
      <formula>IF(O111&lt;#REF!,TRUE,FALSE)</formula>
    </cfRule>
    <cfRule type="expression" dxfId="1071" priority="125" stopIfTrue="1">
      <formula>IF(O111&lt;#REF!,TRUE,FALSE)</formula>
    </cfRule>
    <cfRule type="expression" dxfId="1070" priority="126" stopIfTrue="1">
      <formula>IF(O111&gt;#REF!,TRUE,FALSE)</formula>
    </cfRule>
    <cfRule type="expression" dxfId="1069" priority="127" stopIfTrue="1">
      <formula>IF(Q111&lt;#REF!,TRUE,FALSE)</formula>
    </cfRule>
    <cfRule type="expression" dxfId="1068" priority="128" stopIfTrue="1">
      <formula>IF(Q111&lt;#REF!,TRUE,FALSE)</formula>
    </cfRule>
    <cfRule type="expression" dxfId="1067" priority="129" stopIfTrue="1">
      <formula>IF(Q111&gt;#REF!,TRUE,FALSE)</formula>
    </cfRule>
    <cfRule type="expression" dxfId="1066" priority="130" stopIfTrue="1">
      <formula>IF(R111&lt;#REF!,TRUE,FALSE)</formula>
    </cfRule>
    <cfRule type="expression" dxfId="1065" priority="131" stopIfTrue="1">
      <formula>IF(R111&lt;#REF!,TRUE,FALSE)</formula>
    </cfRule>
    <cfRule type="expression" dxfId="1064" priority="132" stopIfTrue="1">
      <formula>IF(R111&gt;#REF!,TRUE,FALSE)</formula>
    </cfRule>
    <cfRule type="expression" dxfId="1063" priority="133" stopIfTrue="1">
      <formula>IF(O111&lt;#REF!,TRUE,FALSE)</formula>
    </cfRule>
    <cfRule type="expression" dxfId="1062" priority="134" stopIfTrue="1">
      <formula>IF(O111&lt;#REF!,TRUE,FALSE)</formula>
    </cfRule>
    <cfRule type="expression" dxfId="1061" priority="135" stopIfTrue="1">
      <formula>IF(O111&gt;#REF!,TRUE,FALSE)</formula>
    </cfRule>
    <cfRule type="expression" dxfId="1060" priority="136" stopIfTrue="1">
      <formula>IF(Q111&lt;#REF!,TRUE,FALSE)</formula>
    </cfRule>
    <cfRule type="expression" dxfId="1059" priority="137" stopIfTrue="1">
      <formula>IF(Q111&lt;#REF!,TRUE,FALSE)</formula>
    </cfRule>
    <cfRule type="expression" dxfId="1058" priority="138" stopIfTrue="1">
      <formula>IF(Q111&gt;#REF!,TRUE,FALSE)</formula>
    </cfRule>
    <cfRule type="expression" dxfId="1057" priority="139" stopIfTrue="1">
      <formula>IF(R111&lt;#REF!,TRUE,FALSE)</formula>
    </cfRule>
    <cfRule type="expression" dxfId="1056" priority="140" stopIfTrue="1">
      <formula>IF(R111&lt;#REF!,TRUE,FALSE)</formula>
    </cfRule>
    <cfRule type="expression" dxfId="1055" priority="141" stopIfTrue="1">
      <formula>IF(R111&gt;#REF!,TRUE,FALSE)</formula>
    </cfRule>
    <cfRule type="expression" dxfId="1054" priority="142" stopIfTrue="1">
      <formula>IF(O111&lt;#REF!,TRUE,FALSE)</formula>
    </cfRule>
    <cfRule type="expression" dxfId="1053" priority="143" stopIfTrue="1">
      <formula>IF(O111&lt;#REF!,TRUE,FALSE)</formula>
    </cfRule>
    <cfRule type="expression" dxfId="1052" priority="144" stopIfTrue="1">
      <formula>IF(O111&gt;#REF!,TRUE,FALSE)</formula>
    </cfRule>
    <cfRule type="expression" dxfId="1051" priority="145" stopIfTrue="1">
      <formula>IF(Q111&lt;#REF!,TRUE,FALSE)</formula>
    </cfRule>
    <cfRule type="expression" dxfId="1050" priority="146" stopIfTrue="1">
      <formula>IF(Q111&lt;#REF!,TRUE,FALSE)</formula>
    </cfRule>
    <cfRule type="expression" dxfId="1049" priority="147" stopIfTrue="1">
      <formula>IF(Q111&gt;#REF!,TRUE,FALSE)</formula>
    </cfRule>
    <cfRule type="expression" dxfId="1048" priority="148" stopIfTrue="1">
      <formula>IF(#REF!&lt;#REF!,TRUE,FALSE)</formula>
    </cfRule>
    <cfRule type="expression" dxfId="1047" priority="149" stopIfTrue="1">
      <formula>IF(#REF!&lt;#REF!,TRUE,FALSE)</formula>
    </cfRule>
    <cfRule type="expression" dxfId="1046" priority="150" stopIfTrue="1">
      <formula>IF(#REF!&gt;#REF!,TRUE,FALSE)</formula>
    </cfRule>
    <cfRule type="expression" dxfId="1045" priority="151" stopIfTrue="1">
      <formula>IF(N111&lt;#REF!,TRUE,FALSE)</formula>
    </cfRule>
    <cfRule type="expression" dxfId="1044" priority="152" stopIfTrue="1">
      <formula>IF(N111&lt;#REF!,TRUE,FALSE)</formula>
    </cfRule>
    <cfRule type="expression" dxfId="1043" priority="153" stopIfTrue="1">
      <formula>IF(N111&gt;#REF!,TRUE,FALSE)</formula>
    </cfRule>
    <cfRule type="expression" dxfId="1042" priority="154" stopIfTrue="1">
      <formula>IF(#REF!&lt;#REF!,TRUE,FALSE)</formula>
    </cfRule>
    <cfRule type="expression" dxfId="1041" priority="155" stopIfTrue="1">
      <formula>IF(#REF!&lt;#REF!,TRUE,FALSE)</formula>
    </cfRule>
    <cfRule type="expression" dxfId="1040" priority="156" stopIfTrue="1">
      <formula>IF(#REF!&gt;#REF!,TRUE,FALSE)</formula>
    </cfRule>
    <cfRule type="expression" dxfId="1039" priority="157" stopIfTrue="1">
      <formula>IF(Q111&lt;#REF!,TRUE,FALSE)</formula>
    </cfRule>
    <cfRule type="expression" dxfId="1038" priority="158" stopIfTrue="1">
      <formula>IF(Q111&lt;#REF!,TRUE,FALSE)</formula>
    </cfRule>
    <cfRule type="expression" dxfId="1037" priority="159" stopIfTrue="1">
      <formula>IF(Q111&gt;#REF!,TRUE,FALSE)</formula>
    </cfRule>
    <cfRule type="expression" dxfId="1036" priority="160" stopIfTrue="1">
      <formula>IF(R111&lt;#REF!,TRUE,FALSE)</formula>
    </cfRule>
    <cfRule type="expression" dxfId="1035" priority="161" stopIfTrue="1">
      <formula>IF(R111&lt;#REF!,TRUE,FALSE)</formula>
    </cfRule>
    <cfRule type="expression" dxfId="1034" priority="162" stopIfTrue="1">
      <formula>IF(R111&gt;#REF!,TRUE,FALSE)</formula>
    </cfRule>
    <cfRule type="expression" dxfId="1033" priority="163" stopIfTrue="1">
      <formula>IF(O111&lt;#REF!,TRUE,FALSE)</formula>
    </cfRule>
    <cfRule type="expression" dxfId="1032" priority="164" stopIfTrue="1">
      <formula>IF(O111&lt;#REF!,TRUE,FALSE)</formula>
    </cfRule>
    <cfRule type="expression" dxfId="1031" priority="165" stopIfTrue="1">
      <formula>IF(O111&gt;#REF!,TRUE,FALSE)</formula>
    </cfRule>
    <cfRule type="expression" dxfId="1030" priority="166" stopIfTrue="1">
      <formula>IF(Q111&lt;#REF!,TRUE,FALSE)</formula>
    </cfRule>
    <cfRule type="expression" dxfId="1029" priority="167" stopIfTrue="1">
      <formula>IF(Q111&lt;#REF!,TRUE,FALSE)</formula>
    </cfRule>
    <cfRule type="expression" dxfId="1028" priority="168" stopIfTrue="1">
      <formula>IF(Q111&gt;#REF!,TRUE,FALSE)</formula>
    </cfRule>
    <cfRule type="expression" dxfId="1027" priority="169" stopIfTrue="1">
      <formula>IF(#REF!&lt;#REF!,TRUE,FALSE)</formula>
    </cfRule>
    <cfRule type="expression" dxfId="1026" priority="170" stopIfTrue="1">
      <formula>IF(#REF!&lt;#REF!,TRUE,FALSE)</formula>
    </cfRule>
    <cfRule type="expression" dxfId="1025" priority="171" stopIfTrue="1">
      <formula>IF(#REF!&gt;#REF!,TRUE,FALSE)</formula>
    </cfRule>
  </conditionalFormatting>
  <conditionalFormatting sqref="C112">
    <cfRule type="expression" dxfId="1024" priority="58" stopIfTrue="1">
      <formula>IF(O112&lt;#REF!,TRUE,FALSE)</formula>
    </cfRule>
    <cfRule type="expression" dxfId="1023" priority="59" stopIfTrue="1">
      <formula>IF(O112&lt;#REF!,TRUE,FALSE)</formula>
    </cfRule>
    <cfRule type="expression" dxfId="1022" priority="60" stopIfTrue="1">
      <formula>IF(O112&gt;#REF!,TRUE,FALSE)</formula>
    </cfRule>
    <cfRule type="expression" dxfId="1021" priority="61" stopIfTrue="1">
      <formula>IF(N112&lt;#REF!,TRUE,FALSE)</formula>
    </cfRule>
    <cfRule type="expression" dxfId="1020" priority="62" stopIfTrue="1">
      <formula>IF(N112&lt;#REF!,TRUE,FALSE)</formula>
    </cfRule>
    <cfRule type="expression" dxfId="1019" priority="63" stopIfTrue="1">
      <formula>IF(N112&gt;#REF!,TRUE,FALSE)</formula>
    </cfRule>
    <cfRule type="expression" dxfId="1018" priority="64" stopIfTrue="1">
      <formula>IF(R112&lt;#REF!,TRUE,FALSE)</formula>
    </cfRule>
    <cfRule type="expression" dxfId="1017" priority="65" stopIfTrue="1">
      <formula>IF(R112&lt;#REF!,TRUE,FALSE)</formula>
    </cfRule>
    <cfRule type="expression" dxfId="1016" priority="66" stopIfTrue="1">
      <formula>IF(R112&gt;#REF!,TRUE,FALSE)</formula>
    </cfRule>
    <cfRule type="expression" dxfId="1015" priority="67" stopIfTrue="1">
      <formula>IF(O112&lt;#REF!,TRUE,FALSE)</formula>
    </cfRule>
    <cfRule type="expression" dxfId="1014" priority="68" stopIfTrue="1">
      <formula>IF(O112&lt;#REF!,TRUE,FALSE)</formula>
    </cfRule>
    <cfRule type="expression" dxfId="1013" priority="69" stopIfTrue="1">
      <formula>IF(O112&gt;#REF!,TRUE,FALSE)</formula>
    </cfRule>
    <cfRule type="expression" dxfId="1012" priority="70" stopIfTrue="1">
      <formula>IF(Q112&lt;#REF!,TRUE,FALSE)</formula>
    </cfRule>
    <cfRule type="expression" dxfId="1011" priority="71" stopIfTrue="1">
      <formula>IF(Q112&lt;#REF!,TRUE,FALSE)</formula>
    </cfRule>
    <cfRule type="expression" dxfId="1010" priority="72" stopIfTrue="1">
      <formula>IF(Q112&gt;#REF!,TRUE,FALSE)</formula>
    </cfRule>
    <cfRule type="expression" dxfId="1009" priority="73" stopIfTrue="1">
      <formula>IF(R112&lt;#REF!,TRUE,FALSE)</formula>
    </cfRule>
    <cfRule type="expression" dxfId="1008" priority="74" stopIfTrue="1">
      <formula>IF(R112&lt;#REF!,TRUE,FALSE)</formula>
    </cfRule>
    <cfRule type="expression" dxfId="1007" priority="75" stopIfTrue="1">
      <formula>IF(R112&gt;#REF!,TRUE,FALSE)</formula>
    </cfRule>
    <cfRule type="expression" dxfId="1006" priority="76" stopIfTrue="1">
      <formula>IF(O112&lt;#REF!,TRUE,FALSE)</formula>
    </cfRule>
    <cfRule type="expression" dxfId="1005" priority="77" stopIfTrue="1">
      <formula>IF(O112&lt;#REF!,TRUE,FALSE)</formula>
    </cfRule>
    <cfRule type="expression" dxfId="1004" priority="78" stopIfTrue="1">
      <formula>IF(O112&gt;#REF!,TRUE,FALSE)</formula>
    </cfRule>
    <cfRule type="expression" dxfId="1003" priority="79" stopIfTrue="1">
      <formula>IF(Q112&lt;#REF!,TRUE,FALSE)</formula>
    </cfRule>
    <cfRule type="expression" dxfId="1002" priority="80" stopIfTrue="1">
      <formula>IF(Q112&lt;#REF!,TRUE,FALSE)</formula>
    </cfRule>
    <cfRule type="expression" dxfId="1001" priority="81" stopIfTrue="1">
      <formula>IF(Q112&gt;#REF!,TRUE,FALSE)</formula>
    </cfRule>
    <cfRule type="expression" dxfId="1000" priority="82" stopIfTrue="1">
      <formula>IF(R112&lt;#REF!,TRUE,FALSE)</formula>
    </cfRule>
    <cfRule type="expression" dxfId="999" priority="83" stopIfTrue="1">
      <formula>IF(R112&lt;#REF!,TRUE,FALSE)</formula>
    </cfRule>
    <cfRule type="expression" dxfId="998" priority="84" stopIfTrue="1">
      <formula>IF(R112&gt;#REF!,TRUE,FALSE)</formula>
    </cfRule>
    <cfRule type="expression" dxfId="997" priority="85" stopIfTrue="1">
      <formula>IF(O112&lt;#REF!,TRUE,FALSE)</formula>
    </cfRule>
    <cfRule type="expression" dxfId="996" priority="86" stopIfTrue="1">
      <formula>IF(O112&lt;#REF!,TRUE,FALSE)</formula>
    </cfRule>
    <cfRule type="expression" dxfId="995" priority="87" stopIfTrue="1">
      <formula>IF(O112&gt;#REF!,TRUE,FALSE)</formula>
    </cfRule>
    <cfRule type="expression" dxfId="994" priority="88" stopIfTrue="1">
      <formula>IF(Q112&lt;#REF!,TRUE,FALSE)</formula>
    </cfRule>
    <cfRule type="expression" dxfId="993" priority="89" stopIfTrue="1">
      <formula>IF(Q112&lt;#REF!,TRUE,FALSE)</formula>
    </cfRule>
    <cfRule type="expression" dxfId="992" priority="90" stopIfTrue="1">
      <formula>IF(Q112&gt;#REF!,TRUE,FALSE)</formula>
    </cfRule>
    <cfRule type="expression" dxfId="991" priority="91" stopIfTrue="1">
      <formula>IF(#REF!&lt;#REF!,TRUE,FALSE)</formula>
    </cfRule>
    <cfRule type="expression" dxfId="990" priority="92" stopIfTrue="1">
      <formula>IF(#REF!&lt;#REF!,TRUE,FALSE)</formula>
    </cfRule>
    <cfRule type="expression" dxfId="989" priority="93" stopIfTrue="1">
      <formula>IF(#REF!&gt;#REF!,TRUE,FALSE)</formula>
    </cfRule>
    <cfRule type="expression" dxfId="988" priority="94" stopIfTrue="1">
      <formula>IF(N112&lt;#REF!,TRUE,FALSE)</formula>
    </cfRule>
    <cfRule type="expression" dxfId="987" priority="95" stopIfTrue="1">
      <formula>IF(N112&lt;#REF!,TRUE,FALSE)</formula>
    </cfRule>
    <cfRule type="expression" dxfId="986" priority="96" stopIfTrue="1">
      <formula>IF(N112&gt;#REF!,TRUE,FALSE)</formula>
    </cfRule>
    <cfRule type="expression" dxfId="985" priority="97" stopIfTrue="1">
      <formula>IF(#REF!&lt;#REF!,TRUE,FALSE)</formula>
    </cfRule>
    <cfRule type="expression" dxfId="984" priority="98" stopIfTrue="1">
      <formula>IF(#REF!&lt;#REF!,TRUE,FALSE)</formula>
    </cfRule>
    <cfRule type="expression" dxfId="983" priority="99" stopIfTrue="1">
      <formula>IF(#REF!&gt;#REF!,TRUE,FALSE)</formula>
    </cfRule>
    <cfRule type="expression" dxfId="982" priority="100" stopIfTrue="1">
      <formula>IF(Q112&lt;#REF!,TRUE,FALSE)</formula>
    </cfRule>
    <cfRule type="expression" dxfId="981" priority="101" stopIfTrue="1">
      <formula>IF(Q112&lt;#REF!,TRUE,FALSE)</formula>
    </cfRule>
    <cfRule type="expression" dxfId="980" priority="102" stopIfTrue="1">
      <formula>IF(Q112&gt;#REF!,TRUE,FALSE)</formula>
    </cfRule>
    <cfRule type="expression" dxfId="979" priority="103" stopIfTrue="1">
      <formula>IF(R112&lt;#REF!,TRUE,FALSE)</formula>
    </cfRule>
    <cfRule type="expression" dxfId="978" priority="104" stopIfTrue="1">
      <formula>IF(R112&lt;#REF!,TRUE,FALSE)</formula>
    </cfRule>
    <cfRule type="expression" dxfId="977" priority="105" stopIfTrue="1">
      <formula>IF(R112&gt;#REF!,TRUE,FALSE)</formula>
    </cfRule>
    <cfRule type="expression" dxfId="976" priority="106" stopIfTrue="1">
      <formula>IF(O112&lt;#REF!,TRUE,FALSE)</formula>
    </cfRule>
    <cfRule type="expression" dxfId="975" priority="107" stopIfTrue="1">
      <formula>IF(O112&lt;#REF!,TRUE,FALSE)</formula>
    </cfRule>
    <cfRule type="expression" dxfId="974" priority="108" stopIfTrue="1">
      <formula>IF(O112&gt;#REF!,TRUE,FALSE)</formula>
    </cfRule>
    <cfRule type="expression" dxfId="973" priority="109" stopIfTrue="1">
      <formula>IF(Q112&lt;#REF!,TRUE,FALSE)</formula>
    </cfRule>
    <cfRule type="expression" dxfId="972" priority="110" stopIfTrue="1">
      <formula>IF(Q112&lt;#REF!,TRUE,FALSE)</formula>
    </cfRule>
    <cfRule type="expression" dxfId="971" priority="111" stopIfTrue="1">
      <formula>IF(Q112&gt;#REF!,TRUE,FALSE)</formula>
    </cfRule>
    <cfRule type="expression" dxfId="970" priority="112" stopIfTrue="1">
      <formula>IF(#REF!&lt;#REF!,TRUE,FALSE)</formula>
    </cfRule>
    <cfRule type="expression" dxfId="969" priority="113" stopIfTrue="1">
      <formula>IF(#REF!&lt;#REF!,TRUE,FALSE)</formula>
    </cfRule>
    <cfRule type="expression" dxfId="968" priority="114" stopIfTrue="1">
      <formula>IF(#REF!&gt;#REF!,TRUE,FALSE)</formula>
    </cfRule>
  </conditionalFormatting>
  <conditionalFormatting sqref="C122">
    <cfRule type="expression" dxfId="967" priority="1" stopIfTrue="1">
      <formula>IF(O122&lt;#REF!,TRUE,FALSE)</formula>
    </cfRule>
    <cfRule type="expression" dxfId="966" priority="2" stopIfTrue="1">
      <formula>IF(O122&lt;#REF!,TRUE,FALSE)</formula>
    </cfRule>
    <cfRule type="expression" dxfId="965" priority="3" stopIfTrue="1">
      <formula>IF(O122&gt;#REF!,TRUE,FALSE)</formula>
    </cfRule>
    <cfRule type="expression" dxfId="964" priority="4" stopIfTrue="1">
      <formula>IF(N122&lt;#REF!,TRUE,FALSE)</formula>
    </cfRule>
    <cfRule type="expression" dxfId="963" priority="5" stopIfTrue="1">
      <formula>IF(N122&lt;#REF!,TRUE,FALSE)</formula>
    </cfRule>
    <cfRule type="expression" dxfId="962" priority="6" stopIfTrue="1">
      <formula>IF(N122&gt;#REF!,TRUE,FALSE)</formula>
    </cfRule>
    <cfRule type="expression" dxfId="961" priority="7" stopIfTrue="1">
      <formula>IF(R122&lt;#REF!,TRUE,FALSE)</formula>
    </cfRule>
    <cfRule type="expression" dxfId="960" priority="8" stopIfTrue="1">
      <formula>IF(R122&lt;#REF!,TRUE,FALSE)</formula>
    </cfRule>
    <cfRule type="expression" dxfId="959" priority="9" stopIfTrue="1">
      <formula>IF(R122&gt;#REF!,TRUE,FALSE)</formula>
    </cfRule>
    <cfRule type="expression" dxfId="958" priority="10" stopIfTrue="1">
      <formula>IF(O122&lt;#REF!,TRUE,FALSE)</formula>
    </cfRule>
    <cfRule type="expression" dxfId="957" priority="11" stopIfTrue="1">
      <formula>IF(O122&lt;#REF!,TRUE,FALSE)</formula>
    </cfRule>
    <cfRule type="expression" dxfId="956" priority="12" stopIfTrue="1">
      <formula>IF(O122&gt;#REF!,TRUE,FALSE)</formula>
    </cfRule>
    <cfRule type="expression" dxfId="955" priority="13" stopIfTrue="1">
      <formula>IF(Q122&lt;#REF!,TRUE,FALSE)</formula>
    </cfRule>
    <cfRule type="expression" dxfId="954" priority="14" stopIfTrue="1">
      <formula>IF(Q122&lt;#REF!,TRUE,FALSE)</formula>
    </cfRule>
    <cfRule type="expression" dxfId="953" priority="15" stopIfTrue="1">
      <formula>IF(Q122&gt;#REF!,TRUE,FALSE)</formula>
    </cfRule>
    <cfRule type="expression" dxfId="952" priority="16" stopIfTrue="1">
      <formula>IF(R122&lt;#REF!,TRUE,FALSE)</formula>
    </cfRule>
    <cfRule type="expression" dxfId="951" priority="17" stopIfTrue="1">
      <formula>IF(R122&lt;#REF!,TRUE,FALSE)</formula>
    </cfRule>
    <cfRule type="expression" dxfId="950" priority="18" stopIfTrue="1">
      <formula>IF(R122&gt;#REF!,TRUE,FALSE)</formula>
    </cfRule>
    <cfRule type="expression" dxfId="949" priority="19" stopIfTrue="1">
      <formula>IF(O122&lt;#REF!,TRUE,FALSE)</formula>
    </cfRule>
    <cfRule type="expression" dxfId="948" priority="20" stopIfTrue="1">
      <formula>IF(O122&lt;#REF!,TRUE,FALSE)</formula>
    </cfRule>
    <cfRule type="expression" dxfId="947" priority="21" stopIfTrue="1">
      <formula>IF(O122&gt;#REF!,TRUE,FALSE)</formula>
    </cfRule>
    <cfRule type="expression" dxfId="946" priority="22" stopIfTrue="1">
      <formula>IF(Q122&lt;#REF!,TRUE,FALSE)</formula>
    </cfRule>
    <cfRule type="expression" dxfId="945" priority="23" stopIfTrue="1">
      <formula>IF(Q122&lt;#REF!,TRUE,FALSE)</formula>
    </cfRule>
    <cfRule type="expression" dxfId="944" priority="24" stopIfTrue="1">
      <formula>IF(Q122&gt;#REF!,TRUE,FALSE)</formula>
    </cfRule>
    <cfRule type="expression" dxfId="943" priority="25" stopIfTrue="1">
      <formula>IF(R122&lt;#REF!,TRUE,FALSE)</formula>
    </cfRule>
    <cfRule type="expression" dxfId="942" priority="26" stopIfTrue="1">
      <formula>IF(R122&lt;#REF!,TRUE,FALSE)</formula>
    </cfRule>
    <cfRule type="expression" dxfId="941" priority="27" stopIfTrue="1">
      <formula>IF(R122&gt;#REF!,TRUE,FALSE)</formula>
    </cfRule>
    <cfRule type="expression" dxfId="940" priority="28" stopIfTrue="1">
      <formula>IF(O122&lt;#REF!,TRUE,FALSE)</formula>
    </cfRule>
    <cfRule type="expression" dxfId="939" priority="29" stopIfTrue="1">
      <formula>IF(O122&lt;#REF!,TRUE,FALSE)</formula>
    </cfRule>
    <cfRule type="expression" dxfId="938" priority="30" stopIfTrue="1">
      <formula>IF(O122&gt;#REF!,TRUE,FALSE)</formula>
    </cfRule>
    <cfRule type="expression" dxfId="937" priority="31" stopIfTrue="1">
      <formula>IF(Q122&lt;#REF!,TRUE,FALSE)</formula>
    </cfRule>
    <cfRule type="expression" dxfId="936" priority="32" stopIfTrue="1">
      <formula>IF(Q122&lt;#REF!,TRUE,FALSE)</formula>
    </cfRule>
    <cfRule type="expression" dxfId="935" priority="33" stopIfTrue="1">
      <formula>IF(Q122&gt;#REF!,TRUE,FALSE)</formula>
    </cfRule>
    <cfRule type="expression" dxfId="934" priority="34" stopIfTrue="1">
      <formula>IF(#REF!&lt;#REF!,TRUE,FALSE)</formula>
    </cfRule>
    <cfRule type="expression" dxfId="933" priority="35" stopIfTrue="1">
      <formula>IF(#REF!&lt;#REF!,TRUE,FALSE)</formula>
    </cfRule>
    <cfRule type="expression" dxfId="932" priority="36" stopIfTrue="1">
      <formula>IF(#REF!&gt;#REF!,TRUE,FALSE)</formula>
    </cfRule>
    <cfRule type="expression" dxfId="931" priority="37" stopIfTrue="1">
      <formula>IF(N122&lt;#REF!,TRUE,FALSE)</formula>
    </cfRule>
    <cfRule type="expression" dxfId="930" priority="38" stopIfTrue="1">
      <formula>IF(N122&lt;#REF!,TRUE,FALSE)</formula>
    </cfRule>
    <cfRule type="expression" dxfId="929" priority="39" stopIfTrue="1">
      <formula>IF(N122&gt;#REF!,TRUE,FALSE)</formula>
    </cfRule>
    <cfRule type="expression" dxfId="928" priority="40" stopIfTrue="1">
      <formula>IF(#REF!&lt;#REF!,TRUE,FALSE)</formula>
    </cfRule>
    <cfRule type="expression" dxfId="927" priority="41" stopIfTrue="1">
      <formula>IF(#REF!&lt;#REF!,TRUE,FALSE)</formula>
    </cfRule>
    <cfRule type="expression" dxfId="926" priority="42" stopIfTrue="1">
      <formula>IF(#REF!&gt;#REF!,TRUE,FALSE)</formula>
    </cfRule>
    <cfRule type="expression" dxfId="925" priority="43" stopIfTrue="1">
      <formula>IF(Q122&lt;#REF!,TRUE,FALSE)</formula>
    </cfRule>
    <cfRule type="expression" dxfId="924" priority="44" stopIfTrue="1">
      <formula>IF(Q122&lt;#REF!,TRUE,FALSE)</formula>
    </cfRule>
    <cfRule type="expression" dxfId="923" priority="45" stopIfTrue="1">
      <formula>IF(Q122&gt;#REF!,TRUE,FALSE)</formula>
    </cfRule>
    <cfRule type="expression" dxfId="922" priority="46" stopIfTrue="1">
      <formula>IF(R122&lt;#REF!,TRUE,FALSE)</formula>
    </cfRule>
    <cfRule type="expression" dxfId="921" priority="47" stopIfTrue="1">
      <formula>IF(R122&lt;#REF!,TRUE,FALSE)</formula>
    </cfRule>
    <cfRule type="expression" dxfId="920" priority="48" stopIfTrue="1">
      <formula>IF(R122&gt;#REF!,TRUE,FALSE)</formula>
    </cfRule>
    <cfRule type="expression" dxfId="919" priority="49" stopIfTrue="1">
      <formula>IF(O122&lt;#REF!,TRUE,FALSE)</formula>
    </cfRule>
    <cfRule type="expression" dxfId="918" priority="50" stopIfTrue="1">
      <formula>IF(O122&lt;#REF!,TRUE,FALSE)</formula>
    </cfRule>
    <cfRule type="expression" dxfId="917" priority="51" stopIfTrue="1">
      <formula>IF(O122&gt;#REF!,TRUE,FALSE)</formula>
    </cfRule>
    <cfRule type="expression" dxfId="916" priority="52" stopIfTrue="1">
      <formula>IF(Q122&lt;#REF!,TRUE,FALSE)</formula>
    </cfRule>
    <cfRule type="expression" dxfId="915" priority="53" stopIfTrue="1">
      <formula>IF(Q122&lt;#REF!,TRUE,FALSE)</formula>
    </cfRule>
    <cfRule type="expression" dxfId="914" priority="54" stopIfTrue="1">
      <formula>IF(Q122&gt;#REF!,TRUE,FALSE)</formula>
    </cfRule>
    <cfRule type="expression" dxfId="913" priority="55" stopIfTrue="1">
      <formula>IF(#REF!&lt;#REF!,TRUE,FALSE)</formula>
    </cfRule>
    <cfRule type="expression" dxfId="912" priority="56" stopIfTrue="1">
      <formula>IF(#REF!&lt;#REF!,TRUE,FALSE)</formula>
    </cfRule>
    <cfRule type="expression" dxfId="911" priority="57" stopIfTrue="1">
      <formula>IF(#REF!&gt;#REF!,TRUE,FALSE)</formula>
    </cfRule>
  </conditionalFormatting>
  <pageMargins left="0.7" right="0.7" top="0.75" bottom="0.75" header="0.3" footer="0.3"/>
  <pageSetup paperSize="9" orientation="portrait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F3E248-AC7B-47DA-B051-C50BB28D80B6}">
  <dimension ref="B3:V121"/>
  <sheetViews>
    <sheetView showGridLines="0" topLeftCell="A109" workbookViewId="0">
      <selection activeCell="P14" sqref="P14"/>
    </sheetView>
  </sheetViews>
  <sheetFormatPr defaultColWidth="9.140625" defaultRowHeight="15" x14ac:dyDescent="0.25"/>
  <cols>
    <col min="1" max="1" width="10.140625" customWidth="1"/>
    <col min="2" max="2" width="8.5703125" customWidth="1"/>
    <col min="3" max="3" width="18.28515625" customWidth="1"/>
    <col min="4" max="4" width="13.140625" customWidth="1"/>
    <col min="5" max="5" width="8.140625" customWidth="1"/>
    <col min="6" max="6" width="14.5703125" customWidth="1"/>
    <col min="7" max="7" width="15" customWidth="1"/>
    <col min="8" max="8" width="14.5703125" customWidth="1"/>
    <col min="9" max="9" width="12.85546875" customWidth="1"/>
    <col min="10" max="10" width="10.5703125" customWidth="1"/>
    <col min="11" max="11" width="8.28515625" customWidth="1"/>
    <col min="12" max="12" width="8.85546875" hidden="1" customWidth="1"/>
    <col min="13" max="13" width="9.5703125" hidden="1" customWidth="1"/>
    <col min="14" max="14" width="10" customWidth="1"/>
    <col min="15" max="15" width="9.5703125" bestFit="1" customWidth="1"/>
    <col min="257" max="257" width="10.140625" customWidth="1"/>
    <col min="258" max="258" width="8.5703125" customWidth="1"/>
    <col min="259" max="259" width="14.140625" customWidth="1"/>
    <col min="260" max="260" width="13.140625" customWidth="1"/>
    <col min="261" max="261" width="8.140625" customWidth="1"/>
    <col min="262" max="262" width="16.28515625" customWidth="1"/>
    <col min="263" max="263" width="12.7109375" customWidth="1"/>
    <col min="264" max="264" width="13.85546875" customWidth="1"/>
    <col min="265" max="265" width="15.140625" customWidth="1"/>
    <col min="266" max="266" width="9.28515625" customWidth="1"/>
    <col min="267" max="267" width="10.42578125" customWidth="1"/>
    <col min="268" max="268" width="8.85546875" customWidth="1"/>
    <col min="269" max="269" width="9.5703125" customWidth="1"/>
    <col min="270" max="270" width="10" customWidth="1"/>
    <col min="271" max="271" width="9.5703125" bestFit="1" customWidth="1"/>
    <col min="513" max="513" width="10.140625" customWidth="1"/>
    <col min="514" max="514" width="8.5703125" customWidth="1"/>
    <col min="515" max="515" width="14.140625" customWidth="1"/>
    <col min="516" max="516" width="13.140625" customWidth="1"/>
    <col min="517" max="517" width="8.140625" customWidth="1"/>
    <col min="518" max="518" width="16.28515625" customWidth="1"/>
    <col min="519" max="519" width="12.7109375" customWidth="1"/>
    <col min="520" max="520" width="13.85546875" customWidth="1"/>
    <col min="521" max="521" width="15.140625" customWidth="1"/>
    <col min="522" max="522" width="9.28515625" customWidth="1"/>
    <col min="523" max="523" width="10.42578125" customWidth="1"/>
    <col min="524" max="524" width="8.85546875" customWidth="1"/>
    <col min="525" max="525" width="9.5703125" customWidth="1"/>
    <col min="526" max="526" width="10" customWidth="1"/>
    <col min="527" max="527" width="9.5703125" bestFit="1" customWidth="1"/>
    <col min="769" max="769" width="10.140625" customWidth="1"/>
    <col min="770" max="770" width="8.5703125" customWidth="1"/>
    <col min="771" max="771" width="14.140625" customWidth="1"/>
    <col min="772" max="772" width="13.140625" customWidth="1"/>
    <col min="773" max="773" width="8.140625" customWidth="1"/>
    <col min="774" max="774" width="16.28515625" customWidth="1"/>
    <col min="775" max="775" width="12.7109375" customWidth="1"/>
    <col min="776" max="776" width="13.85546875" customWidth="1"/>
    <col min="777" max="777" width="15.140625" customWidth="1"/>
    <col min="778" max="778" width="9.28515625" customWidth="1"/>
    <col min="779" max="779" width="10.42578125" customWidth="1"/>
    <col min="780" max="780" width="8.85546875" customWidth="1"/>
    <col min="781" max="781" width="9.5703125" customWidth="1"/>
    <col min="782" max="782" width="10" customWidth="1"/>
    <col min="783" max="783" width="9.5703125" bestFit="1" customWidth="1"/>
    <col min="1025" max="1025" width="10.140625" customWidth="1"/>
    <col min="1026" max="1026" width="8.5703125" customWidth="1"/>
    <col min="1027" max="1027" width="14.140625" customWidth="1"/>
    <col min="1028" max="1028" width="13.140625" customWidth="1"/>
    <col min="1029" max="1029" width="8.140625" customWidth="1"/>
    <col min="1030" max="1030" width="16.28515625" customWidth="1"/>
    <col min="1031" max="1031" width="12.7109375" customWidth="1"/>
    <col min="1032" max="1032" width="13.85546875" customWidth="1"/>
    <col min="1033" max="1033" width="15.140625" customWidth="1"/>
    <col min="1034" max="1034" width="9.28515625" customWidth="1"/>
    <col min="1035" max="1035" width="10.42578125" customWidth="1"/>
    <col min="1036" max="1036" width="8.85546875" customWidth="1"/>
    <col min="1037" max="1037" width="9.5703125" customWidth="1"/>
    <col min="1038" max="1038" width="10" customWidth="1"/>
    <col min="1039" max="1039" width="9.5703125" bestFit="1" customWidth="1"/>
    <col min="1281" max="1281" width="10.140625" customWidth="1"/>
    <col min="1282" max="1282" width="8.5703125" customWidth="1"/>
    <col min="1283" max="1283" width="14.140625" customWidth="1"/>
    <col min="1284" max="1284" width="13.140625" customWidth="1"/>
    <col min="1285" max="1285" width="8.140625" customWidth="1"/>
    <col min="1286" max="1286" width="16.28515625" customWidth="1"/>
    <col min="1287" max="1287" width="12.7109375" customWidth="1"/>
    <col min="1288" max="1288" width="13.85546875" customWidth="1"/>
    <col min="1289" max="1289" width="15.140625" customWidth="1"/>
    <col min="1290" max="1290" width="9.28515625" customWidth="1"/>
    <col min="1291" max="1291" width="10.42578125" customWidth="1"/>
    <col min="1292" max="1292" width="8.85546875" customWidth="1"/>
    <col min="1293" max="1293" width="9.5703125" customWidth="1"/>
    <col min="1294" max="1294" width="10" customWidth="1"/>
    <col min="1295" max="1295" width="9.5703125" bestFit="1" customWidth="1"/>
    <col min="1537" max="1537" width="10.140625" customWidth="1"/>
    <col min="1538" max="1538" width="8.5703125" customWidth="1"/>
    <col min="1539" max="1539" width="14.140625" customWidth="1"/>
    <col min="1540" max="1540" width="13.140625" customWidth="1"/>
    <col min="1541" max="1541" width="8.140625" customWidth="1"/>
    <col min="1542" max="1542" width="16.28515625" customWidth="1"/>
    <col min="1543" max="1543" width="12.7109375" customWidth="1"/>
    <col min="1544" max="1544" width="13.85546875" customWidth="1"/>
    <col min="1545" max="1545" width="15.140625" customWidth="1"/>
    <col min="1546" max="1546" width="9.28515625" customWidth="1"/>
    <col min="1547" max="1547" width="10.42578125" customWidth="1"/>
    <col min="1548" max="1548" width="8.85546875" customWidth="1"/>
    <col min="1549" max="1549" width="9.5703125" customWidth="1"/>
    <col min="1550" max="1550" width="10" customWidth="1"/>
    <col min="1551" max="1551" width="9.5703125" bestFit="1" customWidth="1"/>
    <col min="1793" max="1793" width="10.140625" customWidth="1"/>
    <col min="1794" max="1794" width="8.5703125" customWidth="1"/>
    <col min="1795" max="1795" width="14.140625" customWidth="1"/>
    <col min="1796" max="1796" width="13.140625" customWidth="1"/>
    <col min="1797" max="1797" width="8.140625" customWidth="1"/>
    <col min="1798" max="1798" width="16.28515625" customWidth="1"/>
    <col min="1799" max="1799" width="12.7109375" customWidth="1"/>
    <col min="1800" max="1800" width="13.85546875" customWidth="1"/>
    <col min="1801" max="1801" width="15.140625" customWidth="1"/>
    <col min="1802" max="1802" width="9.28515625" customWidth="1"/>
    <col min="1803" max="1803" width="10.42578125" customWidth="1"/>
    <col min="1804" max="1804" width="8.85546875" customWidth="1"/>
    <col min="1805" max="1805" width="9.5703125" customWidth="1"/>
    <col min="1806" max="1806" width="10" customWidth="1"/>
    <col min="1807" max="1807" width="9.5703125" bestFit="1" customWidth="1"/>
    <col min="2049" max="2049" width="10.140625" customWidth="1"/>
    <col min="2050" max="2050" width="8.5703125" customWidth="1"/>
    <col min="2051" max="2051" width="14.140625" customWidth="1"/>
    <col min="2052" max="2052" width="13.140625" customWidth="1"/>
    <col min="2053" max="2053" width="8.140625" customWidth="1"/>
    <col min="2054" max="2054" width="16.28515625" customWidth="1"/>
    <col min="2055" max="2055" width="12.7109375" customWidth="1"/>
    <col min="2056" max="2056" width="13.85546875" customWidth="1"/>
    <col min="2057" max="2057" width="15.140625" customWidth="1"/>
    <col min="2058" max="2058" width="9.28515625" customWidth="1"/>
    <col min="2059" max="2059" width="10.42578125" customWidth="1"/>
    <col min="2060" max="2060" width="8.85546875" customWidth="1"/>
    <col min="2061" max="2061" width="9.5703125" customWidth="1"/>
    <col min="2062" max="2062" width="10" customWidth="1"/>
    <col min="2063" max="2063" width="9.5703125" bestFit="1" customWidth="1"/>
    <col min="2305" max="2305" width="10.140625" customWidth="1"/>
    <col min="2306" max="2306" width="8.5703125" customWidth="1"/>
    <col min="2307" max="2307" width="14.140625" customWidth="1"/>
    <col min="2308" max="2308" width="13.140625" customWidth="1"/>
    <col min="2309" max="2309" width="8.140625" customWidth="1"/>
    <col min="2310" max="2310" width="16.28515625" customWidth="1"/>
    <col min="2311" max="2311" width="12.7109375" customWidth="1"/>
    <col min="2312" max="2312" width="13.85546875" customWidth="1"/>
    <col min="2313" max="2313" width="15.140625" customWidth="1"/>
    <col min="2314" max="2314" width="9.28515625" customWidth="1"/>
    <col min="2315" max="2315" width="10.42578125" customWidth="1"/>
    <col min="2316" max="2316" width="8.85546875" customWidth="1"/>
    <col min="2317" max="2317" width="9.5703125" customWidth="1"/>
    <col min="2318" max="2318" width="10" customWidth="1"/>
    <col min="2319" max="2319" width="9.5703125" bestFit="1" customWidth="1"/>
    <col min="2561" max="2561" width="10.140625" customWidth="1"/>
    <col min="2562" max="2562" width="8.5703125" customWidth="1"/>
    <col min="2563" max="2563" width="14.140625" customWidth="1"/>
    <col min="2564" max="2564" width="13.140625" customWidth="1"/>
    <col min="2565" max="2565" width="8.140625" customWidth="1"/>
    <col min="2566" max="2566" width="16.28515625" customWidth="1"/>
    <col min="2567" max="2567" width="12.7109375" customWidth="1"/>
    <col min="2568" max="2568" width="13.85546875" customWidth="1"/>
    <col min="2569" max="2569" width="15.140625" customWidth="1"/>
    <col min="2570" max="2570" width="9.28515625" customWidth="1"/>
    <col min="2571" max="2571" width="10.42578125" customWidth="1"/>
    <col min="2572" max="2572" width="8.85546875" customWidth="1"/>
    <col min="2573" max="2573" width="9.5703125" customWidth="1"/>
    <col min="2574" max="2574" width="10" customWidth="1"/>
    <col min="2575" max="2575" width="9.5703125" bestFit="1" customWidth="1"/>
    <col min="2817" max="2817" width="10.140625" customWidth="1"/>
    <col min="2818" max="2818" width="8.5703125" customWidth="1"/>
    <col min="2819" max="2819" width="14.140625" customWidth="1"/>
    <col min="2820" max="2820" width="13.140625" customWidth="1"/>
    <col min="2821" max="2821" width="8.140625" customWidth="1"/>
    <col min="2822" max="2822" width="16.28515625" customWidth="1"/>
    <col min="2823" max="2823" width="12.7109375" customWidth="1"/>
    <col min="2824" max="2824" width="13.85546875" customWidth="1"/>
    <col min="2825" max="2825" width="15.140625" customWidth="1"/>
    <col min="2826" max="2826" width="9.28515625" customWidth="1"/>
    <col min="2827" max="2827" width="10.42578125" customWidth="1"/>
    <col min="2828" max="2828" width="8.85546875" customWidth="1"/>
    <col min="2829" max="2829" width="9.5703125" customWidth="1"/>
    <col min="2830" max="2830" width="10" customWidth="1"/>
    <col min="2831" max="2831" width="9.5703125" bestFit="1" customWidth="1"/>
    <col min="3073" max="3073" width="10.140625" customWidth="1"/>
    <col min="3074" max="3074" width="8.5703125" customWidth="1"/>
    <col min="3075" max="3075" width="14.140625" customWidth="1"/>
    <col min="3076" max="3076" width="13.140625" customWidth="1"/>
    <col min="3077" max="3077" width="8.140625" customWidth="1"/>
    <col min="3078" max="3078" width="16.28515625" customWidth="1"/>
    <col min="3079" max="3079" width="12.7109375" customWidth="1"/>
    <col min="3080" max="3080" width="13.85546875" customWidth="1"/>
    <col min="3081" max="3081" width="15.140625" customWidth="1"/>
    <col min="3082" max="3082" width="9.28515625" customWidth="1"/>
    <col min="3083" max="3083" width="10.42578125" customWidth="1"/>
    <col min="3084" max="3084" width="8.85546875" customWidth="1"/>
    <col min="3085" max="3085" width="9.5703125" customWidth="1"/>
    <col min="3086" max="3086" width="10" customWidth="1"/>
    <col min="3087" max="3087" width="9.5703125" bestFit="1" customWidth="1"/>
    <col min="3329" max="3329" width="10.140625" customWidth="1"/>
    <col min="3330" max="3330" width="8.5703125" customWidth="1"/>
    <col min="3331" max="3331" width="14.140625" customWidth="1"/>
    <col min="3332" max="3332" width="13.140625" customWidth="1"/>
    <col min="3333" max="3333" width="8.140625" customWidth="1"/>
    <col min="3334" max="3334" width="16.28515625" customWidth="1"/>
    <col min="3335" max="3335" width="12.7109375" customWidth="1"/>
    <col min="3336" max="3336" width="13.85546875" customWidth="1"/>
    <col min="3337" max="3337" width="15.140625" customWidth="1"/>
    <col min="3338" max="3338" width="9.28515625" customWidth="1"/>
    <col min="3339" max="3339" width="10.42578125" customWidth="1"/>
    <col min="3340" max="3340" width="8.85546875" customWidth="1"/>
    <col min="3341" max="3341" width="9.5703125" customWidth="1"/>
    <col min="3342" max="3342" width="10" customWidth="1"/>
    <col min="3343" max="3343" width="9.5703125" bestFit="1" customWidth="1"/>
    <col min="3585" max="3585" width="10.140625" customWidth="1"/>
    <col min="3586" max="3586" width="8.5703125" customWidth="1"/>
    <col min="3587" max="3587" width="14.140625" customWidth="1"/>
    <col min="3588" max="3588" width="13.140625" customWidth="1"/>
    <col min="3589" max="3589" width="8.140625" customWidth="1"/>
    <col min="3590" max="3590" width="16.28515625" customWidth="1"/>
    <col min="3591" max="3591" width="12.7109375" customWidth="1"/>
    <col min="3592" max="3592" width="13.85546875" customWidth="1"/>
    <col min="3593" max="3593" width="15.140625" customWidth="1"/>
    <col min="3594" max="3594" width="9.28515625" customWidth="1"/>
    <col min="3595" max="3595" width="10.42578125" customWidth="1"/>
    <col min="3596" max="3596" width="8.85546875" customWidth="1"/>
    <col min="3597" max="3597" width="9.5703125" customWidth="1"/>
    <col min="3598" max="3598" width="10" customWidth="1"/>
    <col min="3599" max="3599" width="9.5703125" bestFit="1" customWidth="1"/>
    <col min="3841" max="3841" width="10.140625" customWidth="1"/>
    <col min="3842" max="3842" width="8.5703125" customWidth="1"/>
    <col min="3843" max="3843" width="14.140625" customWidth="1"/>
    <col min="3844" max="3844" width="13.140625" customWidth="1"/>
    <col min="3845" max="3845" width="8.140625" customWidth="1"/>
    <col min="3846" max="3846" width="16.28515625" customWidth="1"/>
    <col min="3847" max="3847" width="12.7109375" customWidth="1"/>
    <col min="3848" max="3848" width="13.85546875" customWidth="1"/>
    <col min="3849" max="3849" width="15.140625" customWidth="1"/>
    <col min="3850" max="3850" width="9.28515625" customWidth="1"/>
    <col min="3851" max="3851" width="10.42578125" customWidth="1"/>
    <col min="3852" max="3852" width="8.85546875" customWidth="1"/>
    <col min="3853" max="3853" width="9.5703125" customWidth="1"/>
    <col min="3854" max="3854" width="10" customWidth="1"/>
    <col min="3855" max="3855" width="9.5703125" bestFit="1" customWidth="1"/>
    <col min="4097" max="4097" width="10.140625" customWidth="1"/>
    <col min="4098" max="4098" width="8.5703125" customWidth="1"/>
    <col min="4099" max="4099" width="14.140625" customWidth="1"/>
    <col min="4100" max="4100" width="13.140625" customWidth="1"/>
    <col min="4101" max="4101" width="8.140625" customWidth="1"/>
    <col min="4102" max="4102" width="16.28515625" customWidth="1"/>
    <col min="4103" max="4103" width="12.7109375" customWidth="1"/>
    <col min="4104" max="4104" width="13.85546875" customWidth="1"/>
    <col min="4105" max="4105" width="15.140625" customWidth="1"/>
    <col min="4106" max="4106" width="9.28515625" customWidth="1"/>
    <col min="4107" max="4107" width="10.42578125" customWidth="1"/>
    <col min="4108" max="4108" width="8.85546875" customWidth="1"/>
    <col min="4109" max="4109" width="9.5703125" customWidth="1"/>
    <col min="4110" max="4110" width="10" customWidth="1"/>
    <col min="4111" max="4111" width="9.5703125" bestFit="1" customWidth="1"/>
    <col min="4353" max="4353" width="10.140625" customWidth="1"/>
    <col min="4354" max="4354" width="8.5703125" customWidth="1"/>
    <col min="4355" max="4355" width="14.140625" customWidth="1"/>
    <col min="4356" max="4356" width="13.140625" customWidth="1"/>
    <col min="4357" max="4357" width="8.140625" customWidth="1"/>
    <col min="4358" max="4358" width="16.28515625" customWidth="1"/>
    <col min="4359" max="4359" width="12.7109375" customWidth="1"/>
    <col min="4360" max="4360" width="13.85546875" customWidth="1"/>
    <col min="4361" max="4361" width="15.140625" customWidth="1"/>
    <col min="4362" max="4362" width="9.28515625" customWidth="1"/>
    <col min="4363" max="4363" width="10.42578125" customWidth="1"/>
    <col min="4364" max="4364" width="8.85546875" customWidth="1"/>
    <col min="4365" max="4365" width="9.5703125" customWidth="1"/>
    <col min="4366" max="4366" width="10" customWidth="1"/>
    <col min="4367" max="4367" width="9.5703125" bestFit="1" customWidth="1"/>
    <col min="4609" max="4609" width="10.140625" customWidth="1"/>
    <col min="4610" max="4610" width="8.5703125" customWidth="1"/>
    <col min="4611" max="4611" width="14.140625" customWidth="1"/>
    <col min="4612" max="4612" width="13.140625" customWidth="1"/>
    <col min="4613" max="4613" width="8.140625" customWidth="1"/>
    <col min="4614" max="4614" width="16.28515625" customWidth="1"/>
    <col min="4615" max="4615" width="12.7109375" customWidth="1"/>
    <col min="4616" max="4616" width="13.85546875" customWidth="1"/>
    <col min="4617" max="4617" width="15.140625" customWidth="1"/>
    <col min="4618" max="4618" width="9.28515625" customWidth="1"/>
    <col min="4619" max="4619" width="10.42578125" customWidth="1"/>
    <col min="4620" max="4620" width="8.85546875" customWidth="1"/>
    <col min="4621" max="4621" width="9.5703125" customWidth="1"/>
    <col min="4622" max="4622" width="10" customWidth="1"/>
    <col min="4623" max="4623" width="9.5703125" bestFit="1" customWidth="1"/>
    <col min="4865" max="4865" width="10.140625" customWidth="1"/>
    <col min="4866" max="4866" width="8.5703125" customWidth="1"/>
    <col min="4867" max="4867" width="14.140625" customWidth="1"/>
    <col min="4868" max="4868" width="13.140625" customWidth="1"/>
    <col min="4869" max="4869" width="8.140625" customWidth="1"/>
    <col min="4870" max="4870" width="16.28515625" customWidth="1"/>
    <col min="4871" max="4871" width="12.7109375" customWidth="1"/>
    <col min="4872" max="4872" width="13.85546875" customWidth="1"/>
    <col min="4873" max="4873" width="15.140625" customWidth="1"/>
    <col min="4874" max="4874" width="9.28515625" customWidth="1"/>
    <col min="4875" max="4875" width="10.42578125" customWidth="1"/>
    <col min="4876" max="4876" width="8.85546875" customWidth="1"/>
    <col min="4877" max="4877" width="9.5703125" customWidth="1"/>
    <col min="4878" max="4878" width="10" customWidth="1"/>
    <col min="4879" max="4879" width="9.5703125" bestFit="1" customWidth="1"/>
    <col min="5121" max="5121" width="10.140625" customWidth="1"/>
    <col min="5122" max="5122" width="8.5703125" customWidth="1"/>
    <col min="5123" max="5123" width="14.140625" customWidth="1"/>
    <col min="5124" max="5124" width="13.140625" customWidth="1"/>
    <col min="5125" max="5125" width="8.140625" customWidth="1"/>
    <col min="5126" max="5126" width="16.28515625" customWidth="1"/>
    <col min="5127" max="5127" width="12.7109375" customWidth="1"/>
    <col min="5128" max="5128" width="13.85546875" customWidth="1"/>
    <col min="5129" max="5129" width="15.140625" customWidth="1"/>
    <col min="5130" max="5130" width="9.28515625" customWidth="1"/>
    <col min="5131" max="5131" width="10.42578125" customWidth="1"/>
    <col min="5132" max="5132" width="8.85546875" customWidth="1"/>
    <col min="5133" max="5133" width="9.5703125" customWidth="1"/>
    <col min="5134" max="5134" width="10" customWidth="1"/>
    <col min="5135" max="5135" width="9.5703125" bestFit="1" customWidth="1"/>
    <col min="5377" max="5377" width="10.140625" customWidth="1"/>
    <col min="5378" max="5378" width="8.5703125" customWidth="1"/>
    <col min="5379" max="5379" width="14.140625" customWidth="1"/>
    <col min="5380" max="5380" width="13.140625" customWidth="1"/>
    <col min="5381" max="5381" width="8.140625" customWidth="1"/>
    <col min="5382" max="5382" width="16.28515625" customWidth="1"/>
    <col min="5383" max="5383" width="12.7109375" customWidth="1"/>
    <col min="5384" max="5384" width="13.85546875" customWidth="1"/>
    <col min="5385" max="5385" width="15.140625" customWidth="1"/>
    <col min="5386" max="5386" width="9.28515625" customWidth="1"/>
    <col min="5387" max="5387" width="10.42578125" customWidth="1"/>
    <col min="5388" max="5388" width="8.85546875" customWidth="1"/>
    <col min="5389" max="5389" width="9.5703125" customWidth="1"/>
    <col min="5390" max="5390" width="10" customWidth="1"/>
    <col min="5391" max="5391" width="9.5703125" bestFit="1" customWidth="1"/>
    <col min="5633" max="5633" width="10.140625" customWidth="1"/>
    <col min="5634" max="5634" width="8.5703125" customWidth="1"/>
    <col min="5635" max="5635" width="14.140625" customWidth="1"/>
    <col min="5636" max="5636" width="13.140625" customWidth="1"/>
    <col min="5637" max="5637" width="8.140625" customWidth="1"/>
    <col min="5638" max="5638" width="16.28515625" customWidth="1"/>
    <col min="5639" max="5639" width="12.7109375" customWidth="1"/>
    <col min="5640" max="5640" width="13.85546875" customWidth="1"/>
    <col min="5641" max="5641" width="15.140625" customWidth="1"/>
    <col min="5642" max="5642" width="9.28515625" customWidth="1"/>
    <col min="5643" max="5643" width="10.42578125" customWidth="1"/>
    <col min="5644" max="5644" width="8.85546875" customWidth="1"/>
    <col min="5645" max="5645" width="9.5703125" customWidth="1"/>
    <col min="5646" max="5646" width="10" customWidth="1"/>
    <col min="5647" max="5647" width="9.5703125" bestFit="1" customWidth="1"/>
    <col min="5889" max="5889" width="10.140625" customWidth="1"/>
    <col min="5890" max="5890" width="8.5703125" customWidth="1"/>
    <col min="5891" max="5891" width="14.140625" customWidth="1"/>
    <col min="5892" max="5892" width="13.140625" customWidth="1"/>
    <col min="5893" max="5893" width="8.140625" customWidth="1"/>
    <col min="5894" max="5894" width="16.28515625" customWidth="1"/>
    <col min="5895" max="5895" width="12.7109375" customWidth="1"/>
    <col min="5896" max="5896" width="13.85546875" customWidth="1"/>
    <col min="5897" max="5897" width="15.140625" customWidth="1"/>
    <col min="5898" max="5898" width="9.28515625" customWidth="1"/>
    <col min="5899" max="5899" width="10.42578125" customWidth="1"/>
    <col min="5900" max="5900" width="8.85546875" customWidth="1"/>
    <col min="5901" max="5901" width="9.5703125" customWidth="1"/>
    <col min="5902" max="5902" width="10" customWidth="1"/>
    <col min="5903" max="5903" width="9.5703125" bestFit="1" customWidth="1"/>
    <col min="6145" max="6145" width="10.140625" customWidth="1"/>
    <col min="6146" max="6146" width="8.5703125" customWidth="1"/>
    <col min="6147" max="6147" width="14.140625" customWidth="1"/>
    <col min="6148" max="6148" width="13.140625" customWidth="1"/>
    <col min="6149" max="6149" width="8.140625" customWidth="1"/>
    <col min="6150" max="6150" width="16.28515625" customWidth="1"/>
    <col min="6151" max="6151" width="12.7109375" customWidth="1"/>
    <col min="6152" max="6152" width="13.85546875" customWidth="1"/>
    <col min="6153" max="6153" width="15.140625" customWidth="1"/>
    <col min="6154" max="6154" width="9.28515625" customWidth="1"/>
    <col min="6155" max="6155" width="10.42578125" customWidth="1"/>
    <col min="6156" max="6156" width="8.85546875" customWidth="1"/>
    <col min="6157" max="6157" width="9.5703125" customWidth="1"/>
    <col min="6158" max="6158" width="10" customWidth="1"/>
    <col min="6159" max="6159" width="9.5703125" bestFit="1" customWidth="1"/>
    <col min="6401" max="6401" width="10.140625" customWidth="1"/>
    <col min="6402" max="6402" width="8.5703125" customWidth="1"/>
    <col min="6403" max="6403" width="14.140625" customWidth="1"/>
    <col min="6404" max="6404" width="13.140625" customWidth="1"/>
    <col min="6405" max="6405" width="8.140625" customWidth="1"/>
    <col min="6406" max="6406" width="16.28515625" customWidth="1"/>
    <col min="6407" max="6407" width="12.7109375" customWidth="1"/>
    <col min="6408" max="6408" width="13.85546875" customWidth="1"/>
    <col min="6409" max="6409" width="15.140625" customWidth="1"/>
    <col min="6410" max="6410" width="9.28515625" customWidth="1"/>
    <col min="6411" max="6411" width="10.42578125" customWidth="1"/>
    <col min="6412" max="6412" width="8.85546875" customWidth="1"/>
    <col min="6413" max="6413" width="9.5703125" customWidth="1"/>
    <col min="6414" max="6414" width="10" customWidth="1"/>
    <col min="6415" max="6415" width="9.5703125" bestFit="1" customWidth="1"/>
    <col min="6657" max="6657" width="10.140625" customWidth="1"/>
    <col min="6658" max="6658" width="8.5703125" customWidth="1"/>
    <col min="6659" max="6659" width="14.140625" customWidth="1"/>
    <col min="6660" max="6660" width="13.140625" customWidth="1"/>
    <col min="6661" max="6661" width="8.140625" customWidth="1"/>
    <col min="6662" max="6662" width="16.28515625" customWidth="1"/>
    <col min="6663" max="6663" width="12.7109375" customWidth="1"/>
    <col min="6664" max="6664" width="13.85546875" customWidth="1"/>
    <col min="6665" max="6665" width="15.140625" customWidth="1"/>
    <col min="6666" max="6666" width="9.28515625" customWidth="1"/>
    <col min="6667" max="6667" width="10.42578125" customWidth="1"/>
    <col min="6668" max="6668" width="8.85546875" customWidth="1"/>
    <col min="6669" max="6669" width="9.5703125" customWidth="1"/>
    <col min="6670" max="6670" width="10" customWidth="1"/>
    <col min="6671" max="6671" width="9.5703125" bestFit="1" customWidth="1"/>
    <col min="6913" max="6913" width="10.140625" customWidth="1"/>
    <col min="6914" max="6914" width="8.5703125" customWidth="1"/>
    <col min="6915" max="6915" width="14.140625" customWidth="1"/>
    <col min="6916" max="6916" width="13.140625" customWidth="1"/>
    <col min="6917" max="6917" width="8.140625" customWidth="1"/>
    <col min="6918" max="6918" width="16.28515625" customWidth="1"/>
    <col min="6919" max="6919" width="12.7109375" customWidth="1"/>
    <col min="6920" max="6920" width="13.85546875" customWidth="1"/>
    <col min="6921" max="6921" width="15.140625" customWidth="1"/>
    <col min="6922" max="6922" width="9.28515625" customWidth="1"/>
    <col min="6923" max="6923" width="10.42578125" customWidth="1"/>
    <col min="6924" max="6924" width="8.85546875" customWidth="1"/>
    <col min="6925" max="6925" width="9.5703125" customWidth="1"/>
    <col min="6926" max="6926" width="10" customWidth="1"/>
    <col min="6927" max="6927" width="9.5703125" bestFit="1" customWidth="1"/>
    <col min="7169" max="7169" width="10.140625" customWidth="1"/>
    <col min="7170" max="7170" width="8.5703125" customWidth="1"/>
    <col min="7171" max="7171" width="14.140625" customWidth="1"/>
    <col min="7172" max="7172" width="13.140625" customWidth="1"/>
    <col min="7173" max="7173" width="8.140625" customWidth="1"/>
    <col min="7174" max="7174" width="16.28515625" customWidth="1"/>
    <col min="7175" max="7175" width="12.7109375" customWidth="1"/>
    <col min="7176" max="7176" width="13.85546875" customWidth="1"/>
    <col min="7177" max="7177" width="15.140625" customWidth="1"/>
    <col min="7178" max="7178" width="9.28515625" customWidth="1"/>
    <col min="7179" max="7179" width="10.42578125" customWidth="1"/>
    <col min="7180" max="7180" width="8.85546875" customWidth="1"/>
    <col min="7181" max="7181" width="9.5703125" customWidth="1"/>
    <col min="7182" max="7182" width="10" customWidth="1"/>
    <col min="7183" max="7183" width="9.5703125" bestFit="1" customWidth="1"/>
    <col min="7425" max="7425" width="10.140625" customWidth="1"/>
    <col min="7426" max="7426" width="8.5703125" customWidth="1"/>
    <col min="7427" max="7427" width="14.140625" customWidth="1"/>
    <col min="7428" max="7428" width="13.140625" customWidth="1"/>
    <col min="7429" max="7429" width="8.140625" customWidth="1"/>
    <col min="7430" max="7430" width="16.28515625" customWidth="1"/>
    <col min="7431" max="7431" width="12.7109375" customWidth="1"/>
    <col min="7432" max="7432" width="13.85546875" customWidth="1"/>
    <col min="7433" max="7433" width="15.140625" customWidth="1"/>
    <col min="7434" max="7434" width="9.28515625" customWidth="1"/>
    <col min="7435" max="7435" width="10.42578125" customWidth="1"/>
    <col min="7436" max="7436" width="8.85546875" customWidth="1"/>
    <col min="7437" max="7437" width="9.5703125" customWidth="1"/>
    <col min="7438" max="7438" width="10" customWidth="1"/>
    <col min="7439" max="7439" width="9.5703125" bestFit="1" customWidth="1"/>
    <col min="7681" max="7681" width="10.140625" customWidth="1"/>
    <col min="7682" max="7682" width="8.5703125" customWidth="1"/>
    <col min="7683" max="7683" width="14.140625" customWidth="1"/>
    <col min="7684" max="7684" width="13.140625" customWidth="1"/>
    <col min="7685" max="7685" width="8.140625" customWidth="1"/>
    <col min="7686" max="7686" width="16.28515625" customWidth="1"/>
    <col min="7687" max="7687" width="12.7109375" customWidth="1"/>
    <col min="7688" max="7688" width="13.85546875" customWidth="1"/>
    <col min="7689" max="7689" width="15.140625" customWidth="1"/>
    <col min="7690" max="7690" width="9.28515625" customWidth="1"/>
    <col min="7691" max="7691" width="10.42578125" customWidth="1"/>
    <col min="7692" max="7692" width="8.85546875" customWidth="1"/>
    <col min="7693" max="7693" width="9.5703125" customWidth="1"/>
    <col min="7694" max="7694" width="10" customWidth="1"/>
    <col min="7695" max="7695" width="9.5703125" bestFit="1" customWidth="1"/>
    <col min="7937" max="7937" width="10.140625" customWidth="1"/>
    <col min="7938" max="7938" width="8.5703125" customWidth="1"/>
    <col min="7939" max="7939" width="14.140625" customWidth="1"/>
    <col min="7940" max="7940" width="13.140625" customWidth="1"/>
    <col min="7941" max="7941" width="8.140625" customWidth="1"/>
    <col min="7942" max="7942" width="16.28515625" customWidth="1"/>
    <col min="7943" max="7943" width="12.7109375" customWidth="1"/>
    <col min="7944" max="7944" width="13.85546875" customWidth="1"/>
    <col min="7945" max="7945" width="15.140625" customWidth="1"/>
    <col min="7946" max="7946" width="9.28515625" customWidth="1"/>
    <col min="7947" max="7947" width="10.42578125" customWidth="1"/>
    <col min="7948" max="7948" width="8.85546875" customWidth="1"/>
    <col min="7949" max="7949" width="9.5703125" customWidth="1"/>
    <col min="7950" max="7950" width="10" customWidth="1"/>
    <col min="7951" max="7951" width="9.5703125" bestFit="1" customWidth="1"/>
    <col min="8193" max="8193" width="10.140625" customWidth="1"/>
    <col min="8194" max="8194" width="8.5703125" customWidth="1"/>
    <col min="8195" max="8195" width="14.140625" customWidth="1"/>
    <col min="8196" max="8196" width="13.140625" customWidth="1"/>
    <col min="8197" max="8197" width="8.140625" customWidth="1"/>
    <col min="8198" max="8198" width="16.28515625" customWidth="1"/>
    <col min="8199" max="8199" width="12.7109375" customWidth="1"/>
    <col min="8200" max="8200" width="13.85546875" customWidth="1"/>
    <col min="8201" max="8201" width="15.140625" customWidth="1"/>
    <col min="8202" max="8202" width="9.28515625" customWidth="1"/>
    <col min="8203" max="8203" width="10.42578125" customWidth="1"/>
    <col min="8204" max="8204" width="8.85546875" customWidth="1"/>
    <col min="8205" max="8205" width="9.5703125" customWidth="1"/>
    <col min="8206" max="8206" width="10" customWidth="1"/>
    <col min="8207" max="8207" width="9.5703125" bestFit="1" customWidth="1"/>
    <col min="8449" max="8449" width="10.140625" customWidth="1"/>
    <col min="8450" max="8450" width="8.5703125" customWidth="1"/>
    <col min="8451" max="8451" width="14.140625" customWidth="1"/>
    <col min="8452" max="8452" width="13.140625" customWidth="1"/>
    <col min="8453" max="8453" width="8.140625" customWidth="1"/>
    <col min="8454" max="8454" width="16.28515625" customWidth="1"/>
    <col min="8455" max="8455" width="12.7109375" customWidth="1"/>
    <col min="8456" max="8456" width="13.85546875" customWidth="1"/>
    <col min="8457" max="8457" width="15.140625" customWidth="1"/>
    <col min="8458" max="8458" width="9.28515625" customWidth="1"/>
    <col min="8459" max="8459" width="10.42578125" customWidth="1"/>
    <col min="8460" max="8460" width="8.85546875" customWidth="1"/>
    <col min="8461" max="8461" width="9.5703125" customWidth="1"/>
    <col min="8462" max="8462" width="10" customWidth="1"/>
    <col min="8463" max="8463" width="9.5703125" bestFit="1" customWidth="1"/>
    <col min="8705" max="8705" width="10.140625" customWidth="1"/>
    <col min="8706" max="8706" width="8.5703125" customWidth="1"/>
    <col min="8707" max="8707" width="14.140625" customWidth="1"/>
    <col min="8708" max="8708" width="13.140625" customWidth="1"/>
    <col min="8709" max="8709" width="8.140625" customWidth="1"/>
    <col min="8710" max="8710" width="16.28515625" customWidth="1"/>
    <col min="8711" max="8711" width="12.7109375" customWidth="1"/>
    <col min="8712" max="8712" width="13.85546875" customWidth="1"/>
    <col min="8713" max="8713" width="15.140625" customWidth="1"/>
    <col min="8714" max="8714" width="9.28515625" customWidth="1"/>
    <col min="8715" max="8715" width="10.42578125" customWidth="1"/>
    <col min="8716" max="8716" width="8.85546875" customWidth="1"/>
    <col min="8717" max="8717" width="9.5703125" customWidth="1"/>
    <col min="8718" max="8718" width="10" customWidth="1"/>
    <col min="8719" max="8719" width="9.5703125" bestFit="1" customWidth="1"/>
    <col min="8961" max="8961" width="10.140625" customWidth="1"/>
    <col min="8962" max="8962" width="8.5703125" customWidth="1"/>
    <col min="8963" max="8963" width="14.140625" customWidth="1"/>
    <col min="8964" max="8964" width="13.140625" customWidth="1"/>
    <col min="8965" max="8965" width="8.140625" customWidth="1"/>
    <col min="8966" max="8966" width="16.28515625" customWidth="1"/>
    <col min="8967" max="8967" width="12.7109375" customWidth="1"/>
    <col min="8968" max="8968" width="13.85546875" customWidth="1"/>
    <col min="8969" max="8969" width="15.140625" customWidth="1"/>
    <col min="8970" max="8970" width="9.28515625" customWidth="1"/>
    <col min="8971" max="8971" width="10.42578125" customWidth="1"/>
    <col min="8972" max="8972" width="8.85546875" customWidth="1"/>
    <col min="8973" max="8973" width="9.5703125" customWidth="1"/>
    <col min="8974" max="8974" width="10" customWidth="1"/>
    <col min="8975" max="8975" width="9.5703125" bestFit="1" customWidth="1"/>
    <col min="9217" max="9217" width="10.140625" customWidth="1"/>
    <col min="9218" max="9218" width="8.5703125" customWidth="1"/>
    <col min="9219" max="9219" width="14.140625" customWidth="1"/>
    <col min="9220" max="9220" width="13.140625" customWidth="1"/>
    <col min="9221" max="9221" width="8.140625" customWidth="1"/>
    <col min="9222" max="9222" width="16.28515625" customWidth="1"/>
    <col min="9223" max="9223" width="12.7109375" customWidth="1"/>
    <col min="9224" max="9224" width="13.85546875" customWidth="1"/>
    <col min="9225" max="9225" width="15.140625" customWidth="1"/>
    <col min="9226" max="9226" width="9.28515625" customWidth="1"/>
    <col min="9227" max="9227" width="10.42578125" customWidth="1"/>
    <col min="9228" max="9228" width="8.85546875" customWidth="1"/>
    <col min="9229" max="9229" width="9.5703125" customWidth="1"/>
    <col min="9230" max="9230" width="10" customWidth="1"/>
    <col min="9231" max="9231" width="9.5703125" bestFit="1" customWidth="1"/>
    <col min="9473" max="9473" width="10.140625" customWidth="1"/>
    <col min="9474" max="9474" width="8.5703125" customWidth="1"/>
    <col min="9475" max="9475" width="14.140625" customWidth="1"/>
    <col min="9476" max="9476" width="13.140625" customWidth="1"/>
    <col min="9477" max="9477" width="8.140625" customWidth="1"/>
    <col min="9478" max="9478" width="16.28515625" customWidth="1"/>
    <col min="9479" max="9479" width="12.7109375" customWidth="1"/>
    <col min="9480" max="9480" width="13.85546875" customWidth="1"/>
    <col min="9481" max="9481" width="15.140625" customWidth="1"/>
    <col min="9482" max="9482" width="9.28515625" customWidth="1"/>
    <col min="9483" max="9483" width="10.42578125" customWidth="1"/>
    <col min="9484" max="9484" width="8.85546875" customWidth="1"/>
    <col min="9485" max="9485" width="9.5703125" customWidth="1"/>
    <col min="9486" max="9486" width="10" customWidth="1"/>
    <col min="9487" max="9487" width="9.5703125" bestFit="1" customWidth="1"/>
    <col min="9729" max="9729" width="10.140625" customWidth="1"/>
    <col min="9730" max="9730" width="8.5703125" customWidth="1"/>
    <col min="9731" max="9731" width="14.140625" customWidth="1"/>
    <col min="9732" max="9732" width="13.140625" customWidth="1"/>
    <col min="9733" max="9733" width="8.140625" customWidth="1"/>
    <col min="9734" max="9734" width="16.28515625" customWidth="1"/>
    <col min="9735" max="9735" width="12.7109375" customWidth="1"/>
    <col min="9736" max="9736" width="13.85546875" customWidth="1"/>
    <col min="9737" max="9737" width="15.140625" customWidth="1"/>
    <col min="9738" max="9738" width="9.28515625" customWidth="1"/>
    <col min="9739" max="9739" width="10.42578125" customWidth="1"/>
    <col min="9740" max="9740" width="8.85546875" customWidth="1"/>
    <col min="9741" max="9741" width="9.5703125" customWidth="1"/>
    <col min="9742" max="9742" width="10" customWidth="1"/>
    <col min="9743" max="9743" width="9.5703125" bestFit="1" customWidth="1"/>
    <col min="9985" max="9985" width="10.140625" customWidth="1"/>
    <col min="9986" max="9986" width="8.5703125" customWidth="1"/>
    <col min="9987" max="9987" width="14.140625" customWidth="1"/>
    <col min="9988" max="9988" width="13.140625" customWidth="1"/>
    <col min="9989" max="9989" width="8.140625" customWidth="1"/>
    <col min="9990" max="9990" width="16.28515625" customWidth="1"/>
    <col min="9991" max="9991" width="12.7109375" customWidth="1"/>
    <col min="9992" max="9992" width="13.85546875" customWidth="1"/>
    <col min="9993" max="9993" width="15.140625" customWidth="1"/>
    <col min="9994" max="9994" width="9.28515625" customWidth="1"/>
    <col min="9995" max="9995" width="10.42578125" customWidth="1"/>
    <col min="9996" max="9996" width="8.85546875" customWidth="1"/>
    <col min="9997" max="9997" width="9.5703125" customWidth="1"/>
    <col min="9998" max="9998" width="10" customWidth="1"/>
    <col min="9999" max="9999" width="9.5703125" bestFit="1" customWidth="1"/>
    <col min="10241" max="10241" width="10.140625" customWidth="1"/>
    <col min="10242" max="10242" width="8.5703125" customWidth="1"/>
    <col min="10243" max="10243" width="14.140625" customWidth="1"/>
    <col min="10244" max="10244" width="13.140625" customWidth="1"/>
    <col min="10245" max="10245" width="8.140625" customWidth="1"/>
    <col min="10246" max="10246" width="16.28515625" customWidth="1"/>
    <col min="10247" max="10247" width="12.7109375" customWidth="1"/>
    <col min="10248" max="10248" width="13.85546875" customWidth="1"/>
    <col min="10249" max="10249" width="15.140625" customWidth="1"/>
    <col min="10250" max="10250" width="9.28515625" customWidth="1"/>
    <col min="10251" max="10251" width="10.42578125" customWidth="1"/>
    <col min="10252" max="10252" width="8.85546875" customWidth="1"/>
    <col min="10253" max="10253" width="9.5703125" customWidth="1"/>
    <col min="10254" max="10254" width="10" customWidth="1"/>
    <col min="10255" max="10255" width="9.5703125" bestFit="1" customWidth="1"/>
    <col min="10497" max="10497" width="10.140625" customWidth="1"/>
    <col min="10498" max="10498" width="8.5703125" customWidth="1"/>
    <col min="10499" max="10499" width="14.140625" customWidth="1"/>
    <col min="10500" max="10500" width="13.140625" customWidth="1"/>
    <col min="10501" max="10501" width="8.140625" customWidth="1"/>
    <col min="10502" max="10502" width="16.28515625" customWidth="1"/>
    <col min="10503" max="10503" width="12.7109375" customWidth="1"/>
    <col min="10504" max="10504" width="13.85546875" customWidth="1"/>
    <col min="10505" max="10505" width="15.140625" customWidth="1"/>
    <col min="10506" max="10506" width="9.28515625" customWidth="1"/>
    <col min="10507" max="10507" width="10.42578125" customWidth="1"/>
    <col min="10508" max="10508" width="8.85546875" customWidth="1"/>
    <col min="10509" max="10509" width="9.5703125" customWidth="1"/>
    <col min="10510" max="10510" width="10" customWidth="1"/>
    <col min="10511" max="10511" width="9.5703125" bestFit="1" customWidth="1"/>
    <col min="10753" max="10753" width="10.140625" customWidth="1"/>
    <col min="10754" max="10754" width="8.5703125" customWidth="1"/>
    <col min="10755" max="10755" width="14.140625" customWidth="1"/>
    <col min="10756" max="10756" width="13.140625" customWidth="1"/>
    <col min="10757" max="10757" width="8.140625" customWidth="1"/>
    <col min="10758" max="10758" width="16.28515625" customWidth="1"/>
    <col min="10759" max="10759" width="12.7109375" customWidth="1"/>
    <col min="10760" max="10760" width="13.85546875" customWidth="1"/>
    <col min="10761" max="10761" width="15.140625" customWidth="1"/>
    <col min="10762" max="10762" width="9.28515625" customWidth="1"/>
    <col min="10763" max="10763" width="10.42578125" customWidth="1"/>
    <col min="10764" max="10764" width="8.85546875" customWidth="1"/>
    <col min="10765" max="10765" width="9.5703125" customWidth="1"/>
    <col min="10766" max="10766" width="10" customWidth="1"/>
    <col min="10767" max="10767" width="9.5703125" bestFit="1" customWidth="1"/>
    <col min="11009" max="11009" width="10.140625" customWidth="1"/>
    <col min="11010" max="11010" width="8.5703125" customWidth="1"/>
    <col min="11011" max="11011" width="14.140625" customWidth="1"/>
    <col min="11012" max="11012" width="13.140625" customWidth="1"/>
    <col min="11013" max="11013" width="8.140625" customWidth="1"/>
    <col min="11014" max="11014" width="16.28515625" customWidth="1"/>
    <col min="11015" max="11015" width="12.7109375" customWidth="1"/>
    <col min="11016" max="11016" width="13.85546875" customWidth="1"/>
    <col min="11017" max="11017" width="15.140625" customWidth="1"/>
    <col min="11018" max="11018" width="9.28515625" customWidth="1"/>
    <col min="11019" max="11019" width="10.42578125" customWidth="1"/>
    <col min="11020" max="11020" width="8.85546875" customWidth="1"/>
    <col min="11021" max="11021" width="9.5703125" customWidth="1"/>
    <col min="11022" max="11022" width="10" customWidth="1"/>
    <col min="11023" max="11023" width="9.5703125" bestFit="1" customWidth="1"/>
    <col min="11265" max="11265" width="10.140625" customWidth="1"/>
    <col min="11266" max="11266" width="8.5703125" customWidth="1"/>
    <col min="11267" max="11267" width="14.140625" customWidth="1"/>
    <col min="11268" max="11268" width="13.140625" customWidth="1"/>
    <col min="11269" max="11269" width="8.140625" customWidth="1"/>
    <col min="11270" max="11270" width="16.28515625" customWidth="1"/>
    <col min="11271" max="11271" width="12.7109375" customWidth="1"/>
    <col min="11272" max="11272" width="13.85546875" customWidth="1"/>
    <col min="11273" max="11273" width="15.140625" customWidth="1"/>
    <col min="11274" max="11274" width="9.28515625" customWidth="1"/>
    <col min="11275" max="11275" width="10.42578125" customWidth="1"/>
    <col min="11276" max="11276" width="8.85546875" customWidth="1"/>
    <col min="11277" max="11277" width="9.5703125" customWidth="1"/>
    <col min="11278" max="11278" width="10" customWidth="1"/>
    <col min="11279" max="11279" width="9.5703125" bestFit="1" customWidth="1"/>
    <col min="11521" max="11521" width="10.140625" customWidth="1"/>
    <col min="11522" max="11522" width="8.5703125" customWidth="1"/>
    <col min="11523" max="11523" width="14.140625" customWidth="1"/>
    <col min="11524" max="11524" width="13.140625" customWidth="1"/>
    <col min="11525" max="11525" width="8.140625" customWidth="1"/>
    <col min="11526" max="11526" width="16.28515625" customWidth="1"/>
    <col min="11527" max="11527" width="12.7109375" customWidth="1"/>
    <col min="11528" max="11528" width="13.85546875" customWidth="1"/>
    <col min="11529" max="11529" width="15.140625" customWidth="1"/>
    <col min="11530" max="11530" width="9.28515625" customWidth="1"/>
    <col min="11531" max="11531" width="10.42578125" customWidth="1"/>
    <col min="11532" max="11532" width="8.85546875" customWidth="1"/>
    <col min="11533" max="11533" width="9.5703125" customWidth="1"/>
    <col min="11534" max="11534" width="10" customWidth="1"/>
    <col min="11535" max="11535" width="9.5703125" bestFit="1" customWidth="1"/>
    <col min="11777" max="11777" width="10.140625" customWidth="1"/>
    <col min="11778" max="11778" width="8.5703125" customWidth="1"/>
    <col min="11779" max="11779" width="14.140625" customWidth="1"/>
    <col min="11780" max="11780" width="13.140625" customWidth="1"/>
    <col min="11781" max="11781" width="8.140625" customWidth="1"/>
    <col min="11782" max="11782" width="16.28515625" customWidth="1"/>
    <col min="11783" max="11783" width="12.7109375" customWidth="1"/>
    <col min="11784" max="11784" width="13.85546875" customWidth="1"/>
    <col min="11785" max="11785" width="15.140625" customWidth="1"/>
    <col min="11786" max="11786" width="9.28515625" customWidth="1"/>
    <col min="11787" max="11787" width="10.42578125" customWidth="1"/>
    <col min="11788" max="11788" width="8.85546875" customWidth="1"/>
    <col min="11789" max="11789" width="9.5703125" customWidth="1"/>
    <col min="11790" max="11790" width="10" customWidth="1"/>
    <col min="11791" max="11791" width="9.5703125" bestFit="1" customWidth="1"/>
    <col min="12033" max="12033" width="10.140625" customWidth="1"/>
    <col min="12034" max="12034" width="8.5703125" customWidth="1"/>
    <col min="12035" max="12035" width="14.140625" customWidth="1"/>
    <col min="12036" max="12036" width="13.140625" customWidth="1"/>
    <col min="12037" max="12037" width="8.140625" customWidth="1"/>
    <col min="12038" max="12038" width="16.28515625" customWidth="1"/>
    <col min="12039" max="12039" width="12.7109375" customWidth="1"/>
    <col min="12040" max="12040" width="13.85546875" customWidth="1"/>
    <col min="12041" max="12041" width="15.140625" customWidth="1"/>
    <col min="12042" max="12042" width="9.28515625" customWidth="1"/>
    <col min="12043" max="12043" width="10.42578125" customWidth="1"/>
    <col min="12044" max="12044" width="8.85546875" customWidth="1"/>
    <col min="12045" max="12045" width="9.5703125" customWidth="1"/>
    <col min="12046" max="12046" width="10" customWidth="1"/>
    <col min="12047" max="12047" width="9.5703125" bestFit="1" customWidth="1"/>
    <col min="12289" max="12289" width="10.140625" customWidth="1"/>
    <col min="12290" max="12290" width="8.5703125" customWidth="1"/>
    <col min="12291" max="12291" width="14.140625" customWidth="1"/>
    <col min="12292" max="12292" width="13.140625" customWidth="1"/>
    <col min="12293" max="12293" width="8.140625" customWidth="1"/>
    <col min="12294" max="12294" width="16.28515625" customWidth="1"/>
    <col min="12295" max="12295" width="12.7109375" customWidth="1"/>
    <col min="12296" max="12296" width="13.85546875" customWidth="1"/>
    <col min="12297" max="12297" width="15.140625" customWidth="1"/>
    <col min="12298" max="12298" width="9.28515625" customWidth="1"/>
    <col min="12299" max="12299" width="10.42578125" customWidth="1"/>
    <col min="12300" max="12300" width="8.85546875" customWidth="1"/>
    <col min="12301" max="12301" width="9.5703125" customWidth="1"/>
    <col min="12302" max="12302" width="10" customWidth="1"/>
    <col min="12303" max="12303" width="9.5703125" bestFit="1" customWidth="1"/>
    <col min="12545" max="12545" width="10.140625" customWidth="1"/>
    <col min="12546" max="12546" width="8.5703125" customWidth="1"/>
    <col min="12547" max="12547" width="14.140625" customWidth="1"/>
    <col min="12548" max="12548" width="13.140625" customWidth="1"/>
    <col min="12549" max="12549" width="8.140625" customWidth="1"/>
    <col min="12550" max="12550" width="16.28515625" customWidth="1"/>
    <col min="12551" max="12551" width="12.7109375" customWidth="1"/>
    <col min="12552" max="12552" width="13.85546875" customWidth="1"/>
    <col min="12553" max="12553" width="15.140625" customWidth="1"/>
    <col min="12554" max="12554" width="9.28515625" customWidth="1"/>
    <col min="12555" max="12555" width="10.42578125" customWidth="1"/>
    <col min="12556" max="12556" width="8.85546875" customWidth="1"/>
    <col min="12557" max="12557" width="9.5703125" customWidth="1"/>
    <col min="12558" max="12558" width="10" customWidth="1"/>
    <col min="12559" max="12559" width="9.5703125" bestFit="1" customWidth="1"/>
    <col min="12801" max="12801" width="10.140625" customWidth="1"/>
    <col min="12802" max="12802" width="8.5703125" customWidth="1"/>
    <col min="12803" max="12803" width="14.140625" customWidth="1"/>
    <col min="12804" max="12804" width="13.140625" customWidth="1"/>
    <col min="12805" max="12805" width="8.140625" customWidth="1"/>
    <col min="12806" max="12806" width="16.28515625" customWidth="1"/>
    <col min="12807" max="12807" width="12.7109375" customWidth="1"/>
    <col min="12808" max="12808" width="13.85546875" customWidth="1"/>
    <col min="12809" max="12809" width="15.140625" customWidth="1"/>
    <col min="12810" max="12810" width="9.28515625" customWidth="1"/>
    <col min="12811" max="12811" width="10.42578125" customWidth="1"/>
    <col min="12812" max="12812" width="8.85546875" customWidth="1"/>
    <col min="12813" max="12813" width="9.5703125" customWidth="1"/>
    <col min="12814" max="12814" width="10" customWidth="1"/>
    <col min="12815" max="12815" width="9.5703125" bestFit="1" customWidth="1"/>
    <col min="13057" max="13057" width="10.140625" customWidth="1"/>
    <col min="13058" max="13058" width="8.5703125" customWidth="1"/>
    <col min="13059" max="13059" width="14.140625" customWidth="1"/>
    <col min="13060" max="13060" width="13.140625" customWidth="1"/>
    <col min="13061" max="13061" width="8.140625" customWidth="1"/>
    <col min="13062" max="13062" width="16.28515625" customWidth="1"/>
    <col min="13063" max="13063" width="12.7109375" customWidth="1"/>
    <col min="13064" max="13064" width="13.85546875" customWidth="1"/>
    <col min="13065" max="13065" width="15.140625" customWidth="1"/>
    <col min="13066" max="13066" width="9.28515625" customWidth="1"/>
    <col min="13067" max="13067" width="10.42578125" customWidth="1"/>
    <col min="13068" max="13068" width="8.85546875" customWidth="1"/>
    <col min="13069" max="13069" width="9.5703125" customWidth="1"/>
    <col min="13070" max="13070" width="10" customWidth="1"/>
    <col min="13071" max="13071" width="9.5703125" bestFit="1" customWidth="1"/>
    <col min="13313" max="13313" width="10.140625" customWidth="1"/>
    <col min="13314" max="13314" width="8.5703125" customWidth="1"/>
    <col min="13315" max="13315" width="14.140625" customWidth="1"/>
    <col min="13316" max="13316" width="13.140625" customWidth="1"/>
    <col min="13317" max="13317" width="8.140625" customWidth="1"/>
    <col min="13318" max="13318" width="16.28515625" customWidth="1"/>
    <col min="13319" max="13319" width="12.7109375" customWidth="1"/>
    <col min="13320" max="13320" width="13.85546875" customWidth="1"/>
    <col min="13321" max="13321" width="15.140625" customWidth="1"/>
    <col min="13322" max="13322" width="9.28515625" customWidth="1"/>
    <col min="13323" max="13323" width="10.42578125" customWidth="1"/>
    <col min="13324" max="13324" width="8.85546875" customWidth="1"/>
    <col min="13325" max="13325" width="9.5703125" customWidth="1"/>
    <col min="13326" max="13326" width="10" customWidth="1"/>
    <col min="13327" max="13327" width="9.5703125" bestFit="1" customWidth="1"/>
    <col min="13569" max="13569" width="10.140625" customWidth="1"/>
    <col min="13570" max="13570" width="8.5703125" customWidth="1"/>
    <col min="13571" max="13571" width="14.140625" customWidth="1"/>
    <col min="13572" max="13572" width="13.140625" customWidth="1"/>
    <col min="13573" max="13573" width="8.140625" customWidth="1"/>
    <col min="13574" max="13574" width="16.28515625" customWidth="1"/>
    <col min="13575" max="13575" width="12.7109375" customWidth="1"/>
    <col min="13576" max="13576" width="13.85546875" customWidth="1"/>
    <col min="13577" max="13577" width="15.140625" customWidth="1"/>
    <col min="13578" max="13578" width="9.28515625" customWidth="1"/>
    <col min="13579" max="13579" width="10.42578125" customWidth="1"/>
    <col min="13580" max="13580" width="8.85546875" customWidth="1"/>
    <col min="13581" max="13581" width="9.5703125" customWidth="1"/>
    <col min="13582" max="13582" width="10" customWidth="1"/>
    <col min="13583" max="13583" width="9.5703125" bestFit="1" customWidth="1"/>
    <col min="13825" max="13825" width="10.140625" customWidth="1"/>
    <col min="13826" max="13826" width="8.5703125" customWidth="1"/>
    <col min="13827" max="13827" width="14.140625" customWidth="1"/>
    <col min="13828" max="13828" width="13.140625" customWidth="1"/>
    <col min="13829" max="13829" width="8.140625" customWidth="1"/>
    <col min="13830" max="13830" width="16.28515625" customWidth="1"/>
    <col min="13831" max="13831" width="12.7109375" customWidth="1"/>
    <col min="13832" max="13832" width="13.85546875" customWidth="1"/>
    <col min="13833" max="13833" width="15.140625" customWidth="1"/>
    <col min="13834" max="13834" width="9.28515625" customWidth="1"/>
    <col min="13835" max="13835" width="10.42578125" customWidth="1"/>
    <col min="13836" max="13836" width="8.85546875" customWidth="1"/>
    <col min="13837" max="13837" width="9.5703125" customWidth="1"/>
    <col min="13838" max="13838" width="10" customWidth="1"/>
    <col min="13839" max="13839" width="9.5703125" bestFit="1" customWidth="1"/>
    <col min="14081" max="14081" width="10.140625" customWidth="1"/>
    <col min="14082" max="14082" width="8.5703125" customWidth="1"/>
    <col min="14083" max="14083" width="14.140625" customWidth="1"/>
    <col min="14084" max="14084" width="13.140625" customWidth="1"/>
    <col min="14085" max="14085" width="8.140625" customWidth="1"/>
    <col min="14086" max="14086" width="16.28515625" customWidth="1"/>
    <col min="14087" max="14087" width="12.7109375" customWidth="1"/>
    <col min="14088" max="14088" width="13.85546875" customWidth="1"/>
    <col min="14089" max="14089" width="15.140625" customWidth="1"/>
    <col min="14090" max="14090" width="9.28515625" customWidth="1"/>
    <col min="14091" max="14091" width="10.42578125" customWidth="1"/>
    <col min="14092" max="14092" width="8.85546875" customWidth="1"/>
    <col min="14093" max="14093" width="9.5703125" customWidth="1"/>
    <col min="14094" max="14094" width="10" customWidth="1"/>
    <col min="14095" max="14095" width="9.5703125" bestFit="1" customWidth="1"/>
    <col min="14337" max="14337" width="10.140625" customWidth="1"/>
    <col min="14338" max="14338" width="8.5703125" customWidth="1"/>
    <col min="14339" max="14339" width="14.140625" customWidth="1"/>
    <col min="14340" max="14340" width="13.140625" customWidth="1"/>
    <col min="14341" max="14341" width="8.140625" customWidth="1"/>
    <col min="14342" max="14342" width="16.28515625" customWidth="1"/>
    <col min="14343" max="14343" width="12.7109375" customWidth="1"/>
    <col min="14344" max="14344" width="13.85546875" customWidth="1"/>
    <col min="14345" max="14345" width="15.140625" customWidth="1"/>
    <col min="14346" max="14346" width="9.28515625" customWidth="1"/>
    <col min="14347" max="14347" width="10.42578125" customWidth="1"/>
    <col min="14348" max="14348" width="8.85546875" customWidth="1"/>
    <col min="14349" max="14349" width="9.5703125" customWidth="1"/>
    <col min="14350" max="14350" width="10" customWidth="1"/>
    <col min="14351" max="14351" width="9.5703125" bestFit="1" customWidth="1"/>
    <col min="14593" max="14593" width="10.140625" customWidth="1"/>
    <col min="14594" max="14594" width="8.5703125" customWidth="1"/>
    <col min="14595" max="14595" width="14.140625" customWidth="1"/>
    <col min="14596" max="14596" width="13.140625" customWidth="1"/>
    <col min="14597" max="14597" width="8.140625" customWidth="1"/>
    <col min="14598" max="14598" width="16.28515625" customWidth="1"/>
    <col min="14599" max="14599" width="12.7109375" customWidth="1"/>
    <col min="14600" max="14600" width="13.85546875" customWidth="1"/>
    <col min="14601" max="14601" width="15.140625" customWidth="1"/>
    <col min="14602" max="14602" width="9.28515625" customWidth="1"/>
    <col min="14603" max="14603" width="10.42578125" customWidth="1"/>
    <col min="14604" max="14604" width="8.85546875" customWidth="1"/>
    <col min="14605" max="14605" width="9.5703125" customWidth="1"/>
    <col min="14606" max="14606" width="10" customWidth="1"/>
    <col min="14607" max="14607" width="9.5703125" bestFit="1" customWidth="1"/>
    <col min="14849" max="14849" width="10.140625" customWidth="1"/>
    <col min="14850" max="14850" width="8.5703125" customWidth="1"/>
    <col min="14851" max="14851" width="14.140625" customWidth="1"/>
    <col min="14852" max="14852" width="13.140625" customWidth="1"/>
    <col min="14853" max="14853" width="8.140625" customWidth="1"/>
    <col min="14854" max="14854" width="16.28515625" customWidth="1"/>
    <col min="14855" max="14855" width="12.7109375" customWidth="1"/>
    <col min="14856" max="14856" width="13.85546875" customWidth="1"/>
    <col min="14857" max="14857" width="15.140625" customWidth="1"/>
    <col min="14858" max="14858" width="9.28515625" customWidth="1"/>
    <col min="14859" max="14859" width="10.42578125" customWidth="1"/>
    <col min="14860" max="14860" width="8.85546875" customWidth="1"/>
    <col min="14861" max="14861" width="9.5703125" customWidth="1"/>
    <col min="14862" max="14862" width="10" customWidth="1"/>
    <col min="14863" max="14863" width="9.5703125" bestFit="1" customWidth="1"/>
    <col min="15105" max="15105" width="10.140625" customWidth="1"/>
    <col min="15106" max="15106" width="8.5703125" customWidth="1"/>
    <col min="15107" max="15107" width="14.140625" customWidth="1"/>
    <col min="15108" max="15108" width="13.140625" customWidth="1"/>
    <col min="15109" max="15109" width="8.140625" customWidth="1"/>
    <col min="15110" max="15110" width="16.28515625" customWidth="1"/>
    <col min="15111" max="15111" width="12.7109375" customWidth="1"/>
    <col min="15112" max="15112" width="13.85546875" customWidth="1"/>
    <col min="15113" max="15113" width="15.140625" customWidth="1"/>
    <col min="15114" max="15114" width="9.28515625" customWidth="1"/>
    <col min="15115" max="15115" width="10.42578125" customWidth="1"/>
    <col min="15116" max="15116" width="8.85546875" customWidth="1"/>
    <col min="15117" max="15117" width="9.5703125" customWidth="1"/>
    <col min="15118" max="15118" width="10" customWidth="1"/>
    <col min="15119" max="15119" width="9.5703125" bestFit="1" customWidth="1"/>
    <col min="15361" max="15361" width="10.140625" customWidth="1"/>
    <col min="15362" max="15362" width="8.5703125" customWidth="1"/>
    <col min="15363" max="15363" width="14.140625" customWidth="1"/>
    <col min="15364" max="15364" width="13.140625" customWidth="1"/>
    <col min="15365" max="15365" width="8.140625" customWidth="1"/>
    <col min="15366" max="15366" width="16.28515625" customWidth="1"/>
    <col min="15367" max="15367" width="12.7109375" customWidth="1"/>
    <col min="15368" max="15368" width="13.85546875" customWidth="1"/>
    <col min="15369" max="15369" width="15.140625" customWidth="1"/>
    <col min="15370" max="15370" width="9.28515625" customWidth="1"/>
    <col min="15371" max="15371" width="10.42578125" customWidth="1"/>
    <col min="15372" max="15372" width="8.85546875" customWidth="1"/>
    <col min="15373" max="15373" width="9.5703125" customWidth="1"/>
    <col min="15374" max="15374" width="10" customWidth="1"/>
    <col min="15375" max="15375" width="9.5703125" bestFit="1" customWidth="1"/>
    <col min="15617" max="15617" width="10.140625" customWidth="1"/>
    <col min="15618" max="15618" width="8.5703125" customWidth="1"/>
    <col min="15619" max="15619" width="14.140625" customWidth="1"/>
    <col min="15620" max="15620" width="13.140625" customWidth="1"/>
    <col min="15621" max="15621" width="8.140625" customWidth="1"/>
    <col min="15622" max="15622" width="16.28515625" customWidth="1"/>
    <col min="15623" max="15623" width="12.7109375" customWidth="1"/>
    <col min="15624" max="15624" width="13.85546875" customWidth="1"/>
    <col min="15625" max="15625" width="15.140625" customWidth="1"/>
    <col min="15626" max="15626" width="9.28515625" customWidth="1"/>
    <col min="15627" max="15627" width="10.42578125" customWidth="1"/>
    <col min="15628" max="15628" width="8.85546875" customWidth="1"/>
    <col min="15629" max="15629" width="9.5703125" customWidth="1"/>
    <col min="15630" max="15630" width="10" customWidth="1"/>
    <col min="15631" max="15631" width="9.5703125" bestFit="1" customWidth="1"/>
    <col min="15873" max="15873" width="10.140625" customWidth="1"/>
    <col min="15874" max="15874" width="8.5703125" customWidth="1"/>
    <col min="15875" max="15875" width="14.140625" customWidth="1"/>
    <col min="15876" max="15876" width="13.140625" customWidth="1"/>
    <col min="15877" max="15877" width="8.140625" customWidth="1"/>
    <col min="15878" max="15878" width="16.28515625" customWidth="1"/>
    <col min="15879" max="15879" width="12.7109375" customWidth="1"/>
    <col min="15880" max="15880" width="13.85546875" customWidth="1"/>
    <col min="15881" max="15881" width="15.140625" customWidth="1"/>
    <col min="15882" max="15882" width="9.28515625" customWidth="1"/>
    <col min="15883" max="15883" width="10.42578125" customWidth="1"/>
    <col min="15884" max="15884" width="8.85546875" customWidth="1"/>
    <col min="15885" max="15885" width="9.5703125" customWidth="1"/>
    <col min="15886" max="15886" width="10" customWidth="1"/>
    <col min="15887" max="15887" width="9.5703125" bestFit="1" customWidth="1"/>
    <col min="16129" max="16129" width="10.140625" customWidth="1"/>
    <col min="16130" max="16130" width="8.5703125" customWidth="1"/>
    <col min="16131" max="16131" width="14.140625" customWidth="1"/>
    <col min="16132" max="16132" width="13.140625" customWidth="1"/>
    <col min="16133" max="16133" width="8.140625" customWidth="1"/>
    <col min="16134" max="16134" width="16.28515625" customWidth="1"/>
    <col min="16135" max="16135" width="12.7109375" customWidth="1"/>
    <col min="16136" max="16136" width="13.85546875" customWidth="1"/>
    <col min="16137" max="16137" width="15.140625" customWidth="1"/>
    <col min="16138" max="16138" width="9.28515625" customWidth="1"/>
    <col min="16139" max="16139" width="10.42578125" customWidth="1"/>
    <col min="16140" max="16140" width="8.85546875" customWidth="1"/>
    <col min="16141" max="16141" width="9.5703125" customWidth="1"/>
    <col min="16142" max="16142" width="10" customWidth="1"/>
    <col min="16143" max="16143" width="9.5703125" bestFit="1" customWidth="1"/>
  </cols>
  <sheetData>
    <row r="3" spans="2:14" x14ac:dyDescent="0.25">
      <c r="B3" t="str">
        <f>+[28]F13!B3</f>
        <v>MAHARASHTRA STATE POWER GENERATION CO. LTD.</v>
      </c>
      <c r="J3" t="s">
        <v>89</v>
      </c>
    </row>
    <row r="4" spans="2:14" x14ac:dyDescent="0.25">
      <c r="B4" t="str">
        <f>+[28]F13!B5</f>
        <v>Financial Year 2023-24</v>
      </c>
    </row>
    <row r="5" spans="2:14" x14ac:dyDescent="0.25">
      <c r="B5" t="s">
        <v>141</v>
      </c>
      <c r="D5" s="175" t="s">
        <v>140</v>
      </c>
      <c r="E5" s="175">
        <f>+[28]F12!C5</f>
        <v>45231</v>
      </c>
    </row>
    <row r="9" spans="2:14" ht="89.25" x14ac:dyDescent="0.25">
      <c r="B9" s="174" t="s">
        <v>88</v>
      </c>
      <c r="C9" s="171" t="s">
        <v>71</v>
      </c>
      <c r="D9" s="173" t="s">
        <v>87</v>
      </c>
      <c r="E9" s="173" t="s">
        <v>86</v>
      </c>
      <c r="F9" s="172" t="s">
        <v>85</v>
      </c>
      <c r="G9" s="172" t="s">
        <v>84</v>
      </c>
      <c r="H9" s="171" t="s">
        <v>66</v>
      </c>
      <c r="I9" s="170" t="s">
        <v>65</v>
      </c>
      <c r="J9" s="212" t="s">
        <v>326</v>
      </c>
      <c r="K9" s="169" t="s">
        <v>82</v>
      </c>
      <c r="L9" s="169" t="s">
        <v>183</v>
      </c>
      <c r="M9" s="169" t="s">
        <v>182</v>
      </c>
      <c r="N9" s="169" t="s">
        <v>181</v>
      </c>
    </row>
    <row r="10" spans="2:14" ht="26.25" x14ac:dyDescent="0.25">
      <c r="B10" s="44">
        <v>1</v>
      </c>
      <c r="C10" s="327" t="s">
        <v>310</v>
      </c>
      <c r="D10" s="44" t="s">
        <v>145</v>
      </c>
      <c r="E10" s="44" t="s">
        <v>19</v>
      </c>
      <c r="F10" s="159">
        <v>1898.7</v>
      </c>
      <c r="G10" s="159">
        <v>1913.17</v>
      </c>
      <c r="H10" s="159">
        <v>162002512</v>
      </c>
      <c r="I10" s="159" t="s">
        <v>324</v>
      </c>
      <c r="J10" s="321">
        <v>3473</v>
      </c>
      <c r="K10" s="314">
        <v>2529.0438868125998</v>
      </c>
      <c r="L10" s="169"/>
      <c r="M10" s="169"/>
      <c r="N10" s="169"/>
    </row>
    <row r="11" spans="2:14" ht="26.25" x14ac:dyDescent="0.25">
      <c r="B11" s="44"/>
      <c r="C11" s="327" t="s">
        <v>304</v>
      </c>
      <c r="D11" s="44" t="s">
        <v>11</v>
      </c>
      <c r="E11" s="44" t="s">
        <v>10</v>
      </c>
      <c r="F11" s="159">
        <v>2034.3</v>
      </c>
      <c r="G11" s="159">
        <v>2050.63</v>
      </c>
      <c r="H11" s="159">
        <v>162002512</v>
      </c>
      <c r="I11" s="159" t="s">
        <v>324</v>
      </c>
      <c r="J11" s="321">
        <v>3387</v>
      </c>
      <c r="K11" s="314">
        <v>2486.4161849710986</v>
      </c>
      <c r="L11" s="169"/>
      <c r="M11" s="169"/>
      <c r="N11" s="169"/>
    </row>
    <row r="12" spans="2:14" ht="26.25" x14ac:dyDescent="0.25">
      <c r="B12" s="44">
        <v>2</v>
      </c>
      <c r="C12" s="327" t="s">
        <v>312</v>
      </c>
      <c r="D12" s="44" t="s">
        <v>145</v>
      </c>
      <c r="E12" s="44" t="s">
        <v>19</v>
      </c>
      <c r="F12" s="159">
        <v>1890</v>
      </c>
      <c r="G12" s="159">
        <v>1904.9</v>
      </c>
      <c r="H12" s="159">
        <v>162002521</v>
      </c>
      <c r="I12" s="159" t="s">
        <v>325</v>
      </c>
      <c r="J12" s="321">
        <v>3619</v>
      </c>
      <c r="K12" s="314">
        <v>1780.0670449768811</v>
      </c>
      <c r="L12" s="169"/>
      <c r="M12" s="169"/>
      <c r="N12" s="169"/>
    </row>
    <row r="13" spans="2:14" ht="26.25" x14ac:dyDescent="0.25">
      <c r="B13" s="44"/>
      <c r="C13" s="327" t="s">
        <v>304</v>
      </c>
      <c r="D13" s="44" t="s">
        <v>11</v>
      </c>
      <c r="E13" s="44" t="s">
        <v>10</v>
      </c>
      <c r="F13" s="159">
        <v>2025</v>
      </c>
      <c r="G13" s="159">
        <v>2040</v>
      </c>
      <c r="H13" s="159">
        <v>162002521</v>
      </c>
      <c r="I13" s="159" t="s">
        <v>325</v>
      </c>
      <c r="J13" s="321">
        <v>3726</v>
      </c>
      <c r="K13" s="314">
        <v>2093.5527318932654</v>
      </c>
      <c r="L13" s="169"/>
      <c r="M13" s="169"/>
      <c r="N13" s="169"/>
    </row>
    <row r="14" spans="2:14" x14ac:dyDescent="0.25">
      <c r="B14" s="44">
        <v>4</v>
      </c>
      <c r="C14" s="44" t="s">
        <v>310</v>
      </c>
      <c r="D14" s="44" t="s">
        <v>145</v>
      </c>
      <c r="E14" s="44" t="s">
        <v>19</v>
      </c>
      <c r="F14" s="159">
        <v>1899.26</v>
      </c>
      <c r="G14" s="159">
        <v>1913.27</v>
      </c>
      <c r="H14" s="159">
        <v>162002517</v>
      </c>
      <c r="I14" s="159" t="s">
        <v>260</v>
      </c>
      <c r="J14" s="321">
        <v>4100</v>
      </c>
      <c r="K14" s="314">
        <v>2419.2027098549802</v>
      </c>
      <c r="L14" s="169"/>
      <c r="M14" s="169"/>
      <c r="N14" s="169"/>
    </row>
    <row r="15" spans="2:14" ht="26.25" x14ac:dyDescent="0.25">
      <c r="B15" s="44"/>
      <c r="C15" s="327" t="s">
        <v>304</v>
      </c>
      <c r="D15" s="44" t="s">
        <v>11</v>
      </c>
      <c r="E15" s="44" t="s">
        <v>10</v>
      </c>
      <c r="F15" s="159">
        <v>1964.74</v>
      </c>
      <c r="G15" s="159">
        <v>1979.24</v>
      </c>
      <c r="H15" s="159">
        <v>162002517</v>
      </c>
      <c r="I15" s="159" t="s">
        <v>260</v>
      </c>
      <c r="J15" s="321">
        <v>4079</v>
      </c>
      <c r="K15" s="314">
        <v>2545.0262458824782</v>
      </c>
      <c r="L15" s="169"/>
      <c r="M15" s="169"/>
      <c r="N15" s="169"/>
    </row>
    <row r="16" spans="2:14" ht="26.25" x14ac:dyDescent="0.25">
      <c r="B16" s="44">
        <v>5</v>
      </c>
      <c r="C16" s="327" t="s">
        <v>312</v>
      </c>
      <c r="D16" s="44" t="s">
        <v>145</v>
      </c>
      <c r="E16" s="44" t="s">
        <v>19</v>
      </c>
      <c r="F16" s="159">
        <v>1966.1</v>
      </c>
      <c r="G16" s="159">
        <v>1978</v>
      </c>
      <c r="H16" s="159">
        <v>162002524</v>
      </c>
      <c r="I16" s="159" t="s">
        <v>298</v>
      </c>
      <c r="J16" s="321">
        <v>3816</v>
      </c>
      <c r="K16" s="314">
        <v>1594.6037381225854</v>
      </c>
      <c r="L16" s="169"/>
      <c r="M16" s="169"/>
      <c r="N16" s="169"/>
    </row>
    <row r="17" spans="2:14" x14ac:dyDescent="0.25">
      <c r="B17" s="44"/>
      <c r="C17" s="327" t="s">
        <v>303</v>
      </c>
      <c r="D17" s="44" t="s">
        <v>11</v>
      </c>
      <c r="E17" s="44" t="s">
        <v>10</v>
      </c>
      <c r="F17" s="159">
        <v>2033.9</v>
      </c>
      <c r="G17" s="159">
        <v>2046.28</v>
      </c>
      <c r="H17" s="159">
        <v>162002524</v>
      </c>
      <c r="I17" s="159" t="s">
        <v>298</v>
      </c>
      <c r="J17" s="321">
        <v>3904</v>
      </c>
      <c r="K17" s="314">
        <v>2233.5183185091064</v>
      </c>
      <c r="L17" s="169"/>
      <c r="M17" s="169"/>
      <c r="N17" s="169"/>
    </row>
    <row r="18" spans="2:14" ht="26.25" x14ac:dyDescent="0.25">
      <c r="B18" s="44">
        <v>6</v>
      </c>
      <c r="C18" s="327" t="s">
        <v>312</v>
      </c>
      <c r="D18" s="44" t="s">
        <v>145</v>
      </c>
      <c r="E18" s="44" t="s">
        <v>19</v>
      </c>
      <c r="F18" s="159">
        <v>1940.06</v>
      </c>
      <c r="G18" s="159">
        <v>1954.17</v>
      </c>
      <c r="H18" s="159">
        <v>162002513</v>
      </c>
      <c r="I18" s="159" t="s">
        <v>324</v>
      </c>
      <c r="J18" s="321">
        <v>2872</v>
      </c>
      <c r="K18" s="314">
        <v>2458.1173963992755</v>
      </c>
      <c r="L18" s="169"/>
      <c r="M18" s="169"/>
      <c r="N18" s="169"/>
    </row>
    <row r="19" spans="2:14" x14ac:dyDescent="0.25">
      <c r="B19" s="44"/>
      <c r="C19" s="327" t="s">
        <v>303</v>
      </c>
      <c r="D19" s="44" t="s">
        <v>300</v>
      </c>
      <c r="E19" s="44" t="s">
        <v>164</v>
      </c>
      <c r="F19" s="159">
        <v>2006.94</v>
      </c>
      <c r="G19" s="159">
        <v>2021.54</v>
      </c>
      <c r="H19" s="159">
        <v>162002513</v>
      </c>
      <c r="I19" s="159" t="s">
        <v>324</v>
      </c>
      <c r="J19" s="321">
        <v>2949</v>
      </c>
      <c r="K19" s="314">
        <v>2370.0414673046253</v>
      </c>
      <c r="L19" s="169"/>
      <c r="M19" s="169"/>
      <c r="N19" s="169"/>
    </row>
    <row r="20" spans="2:14" ht="26.25" x14ac:dyDescent="0.25">
      <c r="B20" s="44">
        <v>7</v>
      </c>
      <c r="C20" s="327" t="s">
        <v>312</v>
      </c>
      <c r="D20" s="44" t="s">
        <v>145</v>
      </c>
      <c r="E20" s="44" t="s">
        <v>19</v>
      </c>
      <c r="F20" s="159">
        <v>3977</v>
      </c>
      <c r="G20" s="159">
        <v>4041.1</v>
      </c>
      <c r="H20" s="159">
        <v>162002527</v>
      </c>
      <c r="I20" s="159" t="s">
        <v>323</v>
      </c>
      <c r="J20" s="321">
        <v>3903</v>
      </c>
      <c r="K20" s="314">
        <v>2233.5183185091064</v>
      </c>
      <c r="L20" s="169"/>
      <c r="M20" s="169"/>
      <c r="N20" s="169"/>
    </row>
    <row r="21" spans="2:14" ht="26.25" x14ac:dyDescent="0.25">
      <c r="B21" s="44">
        <v>8</v>
      </c>
      <c r="C21" s="327" t="s">
        <v>310</v>
      </c>
      <c r="D21" s="44" t="s">
        <v>145</v>
      </c>
      <c r="E21" s="44" t="s">
        <v>19</v>
      </c>
      <c r="F21" s="159">
        <v>1970.03</v>
      </c>
      <c r="G21" s="159">
        <v>1980.43</v>
      </c>
      <c r="H21" s="159">
        <v>162002522</v>
      </c>
      <c r="I21" s="159" t="s">
        <v>298</v>
      </c>
      <c r="J21" s="321">
        <v>3845</v>
      </c>
      <c r="K21" s="314">
        <v>2020.7587361372673</v>
      </c>
      <c r="L21" s="169"/>
      <c r="M21" s="169"/>
      <c r="N21" s="169"/>
    </row>
    <row r="22" spans="2:14" x14ac:dyDescent="0.25">
      <c r="B22" s="44"/>
      <c r="C22" s="329" t="s">
        <v>303</v>
      </c>
      <c r="D22" s="44" t="s">
        <v>300</v>
      </c>
      <c r="E22" s="44" t="s">
        <v>164</v>
      </c>
      <c r="F22" s="159">
        <v>2037.97</v>
      </c>
      <c r="G22" s="159">
        <v>2048.64</v>
      </c>
      <c r="H22" s="159">
        <v>162002522</v>
      </c>
      <c r="I22" s="159" t="s">
        <v>298</v>
      </c>
      <c r="J22" s="321">
        <v>3599</v>
      </c>
      <c r="K22" s="314">
        <v>2071.1056962025314</v>
      </c>
      <c r="L22" s="169"/>
      <c r="M22" s="169"/>
      <c r="N22" s="169"/>
    </row>
    <row r="23" spans="2:14" ht="26.25" x14ac:dyDescent="0.25">
      <c r="B23" s="44">
        <v>9</v>
      </c>
      <c r="C23" s="327" t="s">
        <v>312</v>
      </c>
      <c r="D23" s="44" t="s">
        <v>145</v>
      </c>
      <c r="E23" s="44" t="s">
        <v>19</v>
      </c>
      <c r="F23" s="159">
        <v>1851</v>
      </c>
      <c r="G23" s="159">
        <v>1863.68</v>
      </c>
      <c r="H23" s="159">
        <v>162002529</v>
      </c>
      <c r="I23" s="159" t="s">
        <v>323</v>
      </c>
      <c r="J23" s="321">
        <v>3392</v>
      </c>
      <c r="K23" s="314">
        <v>2489.4803216250525</v>
      </c>
      <c r="L23" s="169"/>
      <c r="M23" s="169"/>
      <c r="N23" s="169"/>
    </row>
    <row r="24" spans="2:14" ht="26.25" x14ac:dyDescent="0.25">
      <c r="B24" s="44"/>
      <c r="C24" s="327" t="s">
        <v>304</v>
      </c>
      <c r="D24" s="44" t="s">
        <v>11</v>
      </c>
      <c r="E24" s="44" t="s">
        <v>10</v>
      </c>
      <c r="F24" s="159">
        <v>1982</v>
      </c>
      <c r="G24" s="159">
        <v>1996.86</v>
      </c>
      <c r="H24" s="159">
        <v>162002529</v>
      </c>
      <c r="I24" s="159" t="s">
        <v>323</v>
      </c>
      <c r="J24" s="321">
        <v>3464</v>
      </c>
      <c r="K24" s="314">
        <v>2093.0039132734005</v>
      </c>
      <c r="L24" s="169"/>
      <c r="M24" s="169"/>
      <c r="N24" s="169"/>
    </row>
    <row r="25" spans="2:14" ht="26.25" x14ac:dyDescent="0.25">
      <c r="B25" s="44">
        <v>11</v>
      </c>
      <c r="C25" s="327" t="s">
        <v>312</v>
      </c>
      <c r="D25" s="44" t="s">
        <v>145</v>
      </c>
      <c r="E25" s="44" t="s">
        <v>19</v>
      </c>
      <c r="F25" s="159">
        <v>4083</v>
      </c>
      <c r="G25" s="159">
        <v>4112.8999999999996</v>
      </c>
      <c r="H25" s="159">
        <v>162002531</v>
      </c>
      <c r="I25" s="159" t="s">
        <v>297</v>
      </c>
      <c r="J25" s="321">
        <v>3493</v>
      </c>
      <c r="K25" s="314">
        <v>2369.590736040609</v>
      </c>
      <c r="L25" s="169"/>
      <c r="M25" s="169"/>
      <c r="N25" s="169"/>
    </row>
    <row r="26" spans="2:14" ht="26.25" x14ac:dyDescent="0.25">
      <c r="B26" s="44">
        <v>12</v>
      </c>
      <c r="C26" s="327" t="s">
        <v>312</v>
      </c>
      <c r="D26" s="44" t="s">
        <v>145</v>
      </c>
      <c r="E26" s="44" t="s">
        <v>19</v>
      </c>
      <c r="F26" s="159">
        <v>3985</v>
      </c>
      <c r="G26" s="159">
        <v>4015.65</v>
      </c>
      <c r="H26" s="159">
        <v>162002539</v>
      </c>
      <c r="I26" s="159" t="s">
        <v>322</v>
      </c>
      <c r="J26" s="321">
        <v>3119</v>
      </c>
      <c r="K26" s="314">
        <v>2661.4869649179273</v>
      </c>
      <c r="L26" s="169"/>
      <c r="M26" s="169"/>
      <c r="N26" s="169"/>
    </row>
    <row r="27" spans="2:14" ht="26.25" x14ac:dyDescent="0.25">
      <c r="B27" s="44">
        <v>13</v>
      </c>
      <c r="C27" s="327" t="s">
        <v>312</v>
      </c>
      <c r="D27" s="44" t="s">
        <v>145</v>
      </c>
      <c r="E27" s="44" t="s">
        <v>19</v>
      </c>
      <c r="F27" s="159">
        <v>4007</v>
      </c>
      <c r="G27" s="159">
        <v>4036.03</v>
      </c>
      <c r="H27" s="159">
        <v>162002540</v>
      </c>
      <c r="I27" s="159" t="s">
        <v>322</v>
      </c>
      <c r="J27" s="321">
        <v>3076</v>
      </c>
      <c r="K27" s="314">
        <v>2493.5895786426504</v>
      </c>
      <c r="L27" s="169"/>
      <c r="M27" s="169"/>
      <c r="N27" s="169"/>
    </row>
    <row r="28" spans="2:14" ht="26.25" x14ac:dyDescent="0.25">
      <c r="B28" s="44">
        <v>14</v>
      </c>
      <c r="C28" s="327" t="s">
        <v>312</v>
      </c>
      <c r="D28" s="44" t="s">
        <v>145</v>
      </c>
      <c r="E28" s="44" t="s">
        <v>19</v>
      </c>
      <c r="F28" s="159">
        <v>3933</v>
      </c>
      <c r="G28" s="159">
        <v>3962.5</v>
      </c>
      <c r="H28" s="159">
        <v>162002541</v>
      </c>
      <c r="I28" s="159" t="s">
        <v>322</v>
      </c>
      <c r="J28" s="321">
        <v>3608</v>
      </c>
      <c r="K28" s="314">
        <v>2393.7462702472294</v>
      </c>
      <c r="L28" s="169"/>
      <c r="M28" s="169"/>
      <c r="N28" s="169"/>
    </row>
    <row r="29" spans="2:14" ht="26.25" x14ac:dyDescent="0.25">
      <c r="B29" s="44">
        <v>16</v>
      </c>
      <c r="C29" s="327" t="s">
        <v>312</v>
      </c>
      <c r="D29" s="44" t="s">
        <v>145</v>
      </c>
      <c r="E29" s="44" t="s">
        <v>19</v>
      </c>
      <c r="F29" s="159">
        <v>1946.39</v>
      </c>
      <c r="G29" s="159">
        <v>1946.34</v>
      </c>
      <c r="H29" s="159">
        <v>162002544</v>
      </c>
      <c r="I29" s="159" t="s">
        <v>290</v>
      </c>
      <c r="J29" s="321">
        <v>3530</v>
      </c>
      <c r="K29" s="314">
        <v>2236.3071049840933</v>
      </c>
      <c r="L29" s="169"/>
      <c r="M29" s="169"/>
      <c r="N29" s="169"/>
    </row>
    <row r="30" spans="2:14" ht="26.25" x14ac:dyDescent="0.25">
      <c r="B30" s="44"/>
      <c r="C30" s="327" t="s">
        <v>304</v>
      </c>
      <c r="D30" s="44" t="s">
        <v>11</v>
      </c>
      <c r="E30" s="44" t="s">
        <v>10</v>
      </c>
      <c r="F30" s="159">
        <v>1982.61</v>
      </c>
      <c r="G30" s="159">
        <v>2013.51</v>
      </c>
      <c r="H30" s="159">
        <v>162002544</v>
      </c>
      <c r="I30" s="159" t="s">
        <v>290</v>
      </c>
      <c r="J30" s="321">
        <v>3775</v>
      </c>
      <c r="K30" s="314">
        <v>2471.2315375624271</v>
      </c>
      <c r="L30" s="169"/>
      <c r="M30" s="169"/>
      <c r="N30" s="169"/>
    </row>
    <row r="31" spans="2:14" ht="26.25" x14ac:dyDescent="0.25">
      <c r="B31" s="44">
        <v>17</v>
      </c>
      <c r="C31" s="327" t="s">
        <v>312</v>
      </c>
      <c r="D31" s="44" t="s">
        <v>145</v>
      </c>
      <c r="E31" s="44" t="s">
        <v>19</v>
      </c>
      <c r="F31" s="159">
        <v>1964.62</v>
      </c>
      <c r="G31" s="42">
        <v>1979.71</v>
      </c>
      <c r="H31" s="159">
        <v>162002548</v>
      </c>
      <c r="I31" s="159" t="s">
        <v>321</v>
      </c>
      <c r="J31" s="321">
        <v>3816</v>
      </c>
      <c r="K31" s="314">
        <v>1965.8437069239742</v>
      </c>
      <c r="L31" s="169"/>
      <c r="M31" s="169"/>
      <c r="N31" s="169"/>
    </row>
    <row r="32" spans="2:14" x14ac:dyDescent="0.25">
      <c r="B32" s="44"/>
      <c r="C32" s="327" t="s">
        <v>303</v>
      </c>
      <c r="D32" s="44" t="s">
        <v>300</v>
      </c>
      <c r="E32" s="44" t="s">
        <v>164</v>
      </c>
      <c r="F32" s="159">
        <v>2032.38</v>
      </c>
      <c r="G32" s="42">
        <v>2047.98</v>
      </c>
      <c r="H32" s="159">
        <v>162002548</v>
      </c>
      <c r="I32" s="159" t="s">
        <v>321</v>
      </c>
      <c r="J32" s="321">
        <v>3816</v>
      </c>
      <c r="K32" s="314">
        <v>2638.6182228915668</v>
      </c>
      <c r="L32" s="169"/>
      <c r="M32" s="169"/>
      <c r="N32" s="169"/>
    </row>
    <row r="33" spans="2:14" ht="26.25" x14ac:dyDescent="0.25">
      <c r="B33" s="44">
        <v>18</v>
      </c>
      <c r="C33" s="327" t="s">
        <v>310</v>
      </c>
      <c r="D33" s="44" t="s">
        <v>145</v>
      </c>
      <c r="E33" s="44" t="s">
        <v>19</v>
      </c>
      <c r="F33" s="159">
        <v>1964.13</v>
      </c>
      <c r="G33" s="159">
        <v>1978.86</v>
      </c>
      <c r="H33" s="159">
        <v>162002551</v>
      </c>
      <c r="I33" s="159" t="s">
        <v>320</v>
      </c>
      <c r="J33" s="321">
        <v>3970</v>
      </c>
      <c r="K33" s="314">
        <v>1917.9995788587071</v>
      </c>
      <c r="L33" s="169"/>
      <c r="M33" s="169"/>
      <c r="N33" s="169"/>
    </row>
    <row r="34" spans="2:14" ht="26.25" x14ac:dyDescent="0.25">
      <c r="B34" s="44"/>
      <c r="C34" s="327" t="s">
        <v>304</v>
      </c>
      <c r="D34" s="44" t="s">
        <v>11</v>
      </c>
      <c r="E34" s="44" t="s">
        <v>10</v>
      </c>
      <c r="F34" s="159">
        <v>2031.87</v>
      </c>
      <c r="G34" s="159">
        <v>2047.07</v>
      </c>
      <c r="H34" s="159">
        <v>162002551</v>
      </c>
      <c r="I34" s="159" t="s">
        <v>320</v>
      </c>
      <c r="J34" s="321">
        <v>3781</v>
      </c>
      <c r="K34" s="314">
        <v>2342.597997443545</v>
      </c>
      <c r="L34" s="169"/>
      <c r="M34" s="169"/>
      <c r="N34" s="169"/>
    </row>
    <row r="35" spans="2:14" ht="26.25" x14ac:dyDescent="0.25">
      <c r="B35" s="44">
        <v>19</v>
      </c>
      <c r="C35" s="327" t="s">
        <v>310</v>
      </c>
      <c r="D35" s="44" t="s">
        <v>145</v>
      </c>
      <c r="E35" s="44" t="s">
        <v>19</v>
      </c>
      <c r="F35" s="159">
        <v>1843.65</v>
      </c>
      <c r="G35" s="159">
        <v>1858.23</v>
      </c>
      <c r="H35" s="159">
        <v>162002552</v>
      </c>
      <c r="I35" s="159" t="s">
        <v>320</v>
      </c>
      <c r="J35" s="321">
        <v>3993</v>
      </c>
      <c r="K35" s="314">
        <v>2655.4451537397595</v>
      </c>
      <c r="L35" s="169"/>
      <c r="M35" s="169"/>
      <c r="N35" s="169"/>
    </row>
    <row r="36" spans="2:14" ht="26.25" x14ac:dyDescent="0.25">
      <c r="B36" s="44"/>
      <c r="C36" s="327" t="s">
        <v>304</v>
      </c>
      <c r="D36" s="44" t="s">
        <v>11</v>
      </c>
      <c r="E36" s="44" t="s">
        <v>10</v>
      </c>
      <c r="F36" s="159">
        <v>1975.35</v>
      </c>
      <c r="G36" s="159">
        <v>1990.97</v>
      </c>
      <c r="H36" s="159">
        <v>162002552</v>
      </c>
      <c r="I36" s="159" t="s">
        <v>320</v>
      </c>
      <c r="J36" s="321">
        <v>4000</v>
      </c>
      <c r="K36" s="314">
        <v>2060.7064824654626</v>
      </c>
      <c r="L36" s="169"/>
      <c r="M36" s="169"/>
      <c r="N36" s="169"/>
    </row>
    <row r="37" spans="2:14" ht="26.25" x14ac:dyDescent="0.25">
      <c r="B37" s="44">
        <v>21</v>
      </c>
      <c r="C37" s="327" t="s">
        <v>312</v>
      </c>
      <c r="D37" s="44" t="s">
        <v>145</v>
      </c>
      <c r="E37" s="44" t="s">
        <v>19</v>
      </c>
      <c r="F37" s="19">
        <v>1838.35</v>
      </c>
      <c r="G37" s="159">
        <v>1852.25</v>
      </c>
      <c r="H37" s="159">
        <v>162002557</v>
      </c>
      <c r="I37" s="159" t="s">
        <v>296</v>
      </c>
      <c r="J37" s="321">
        <v>3679</v>
      </c>
      <c r="K37" s="314">
        <v>2089.4568690095844</v>
      </c>
      <c r="L37" s="169"/>
      <c r="M37" s="169"/>
      <c r="N37" s="169"/>
    </row>
    <row r="38" spans="2:14" ht="26.25" x14ac:dyDescent="0.25">
      <c r="B38" s="44"/>
      <c r="C38" s="327" t="s">
        <v>304</v>
      </c>
      <c r="D38" s="44" t="s">
        <v>11</v>
      </c>
      <c r="E38" s="44" t="s">
        <v>10</v>
      </c>
      <c r="F38" s="19">
        <v>1969.65</v>
      </c>
      <c r="G38" s="159">
        <v>1984.52</v>
      </c>
      <c r="H38" s="159">
        <v>162002557</v>
      </c>
      <c r="I38" s="159" t="s">
        <v>296</v>
      </c>
      <c r="J38" s="321">
        <v>3774</v>
      </c>
      <c r="K38" s="314">
        <v>2049.5706806282719</v>
      </c>
      <c r="L38" s="169"/>
      <c r="M38" s="169"/>
      <c r="N38" s="169"/>
    </row>
    <row r="39" spans="2:14" ht="26.25" x14ac:dyDescent="0.25">
      <c r="B39" s="44">
        <v>24</v>
      </c>
      <c r="C39" s="327" t="s">
        <v>312</v>
      </c>
      <c r="D39" s="44" t="s">
        <v>145</v>
      </c>
      <c r="E39" s="44" t="s">
        <v>19</v>
      </c>
      <c r="F39" s="114">
        <v>3982</v>
      </c>
      <c r="G39" s="159">
        <v>1968.89</v>
      </c>
      <c r="H39" s="159">
        <v>162002559</v>
      </c>
      <c r="I39" s="159" t="s">
        <v>319</v>
      </c>
      <c r="J39" s="321">
        <v>3787</v>
      </c>
      <c r="K39" s="314">
        <v>2063.5205913410773</v>
      </c>
      <c r="L39" s="169"/>
      <c r="M39" s="169"/>
      <c r="N39" s="169"/>
    </row>
    <row r="40" spans="2:14" ht="15" customHeight="1" x14ac:dyDescent="0.25">
      <c r="B40" s="44"/>
      <c r="C40" s="327" t="s">
        <v>304</v>
      </c>
      <c r="D40" s="44" t="s">
        <v>11</v>
      </c>
      <c r="E40" s="44" t="s">
        <v>10</v>
      </c>
      <c r="F40" s="114"/>
      <c r="G40" s="159">
        <v>2080.19</v>
      </c>
      <c r="H40" s="159">
        <v>162002559</v>
      </c>
      <c r="I40" s="159" t="s">
        <v>319</v>
      </c>
      <c r="J40" s="321">
        <v>3900</v>
      </c>
      <c r="K40" s="314">
        <v>0</v>
      </c>
      <c r="L40" s="169"/>
      <c r="M40" s="169"/>
      <c r="N40" s="169"/>
    </row>
    <row r="41" spans="2:14" ht="26.25" x14ac:dyDescent="0.25">
      <c r="B41" s="44">
        <v>25</v>
      </c>
      <c r="C41" s="327" t="s">
        <v>304</v>
      </c>
      <c r="D41" s="44" t="s">
        <v>145</v>
      </c>
      <c r="E41" s="44" t="s">
        <v>19</v>
      </c>
      <c r="F41" s="114">
        <v>4020</v>
      </c>
      <c r="G41" s="159">
        <v>4049.94</v>
      </c>
      <c r="H41" s="159">
        <v>162002564</v>
      </c>
      <c r="I41" s="159" t="s">
        <v>295</v>
      </c>
      <c r="J41" s="321">
        <v>3003</v>
      </c>
      <c r="K41" s="314">
        <v>2859.662090813094</v>
      </c>
      <c r="L41" s="169"/>
      <c r="M41" s="169"/>
      <c r="N41" s="169"/>
    </row>
    <row r="42" spans="2:14" ht="26.25" x14ac:dyDescent="0.25">
      <c r="B42" s="44">
        <v>26</v>
      </c>
      <c r="C42" s="327" t="s">
        <v>312</v>
      </c>
      <c r="D42" s="44" t="s">
        <v>145</v>
      </c>
      <c r="E42" s="44" t="s">
        <v>19</v>
      </c>
      <c r="F42" s="114">
        <v>1934.15</v>
      </c>
      <c r="G42" s="159">
        <v>1948.23</v>
      </c>
      <c r="H42" s="159">
        <v>162002583</v>
      </c>
      <c r="I42" s="159" t="s">
        <v>295</v>
      </c>
      <c r="J42" s="321">
        <v>3003</v>
      </c>
      <c r="K42" s="314">
        <v>2365.1778242677824</v>
      </c>
      <c r="L42" s="169"/>
      <c r="M42" s="169"/>
      <c r="N42" s="169"/>
    </row>
    <row r="43" spans="2:14" x14ac:dyDescent="0.25">
      <c r="B43" s="44"/>
      <c r="C43" s="44" t="s">
        <v>18</v>
      </c>
      <c r="D43" s="44" t="s">
        <v>11</v>
      </c>
      <c r="E43" s="44" t="s">
        <v>10</v>
      </c>
      <c r="F43" s="114">
        <v>2000.85</v>
      </c>
      <c r="G43" s="159">
        <v>2015.45</v>
      </c>
      <c r="H43" s="159">
        <v>162002583</v>
      </c>
      <c r="I43" s="159" t="s">
        <v>295</v>
      </c>
      <c r="J43" s="321">
        <v>4003</v>
      </c>
      <c r="K43" s="314">
        <v>2559.9634655532359</v>
      </c>
      <c r="L43" s="169"/>
      <c r="M43" s="169"/>
      <c r="N43" s="169"/>
    </row>
    <row r="44" spans="2:14" ht="26.25" x14ac:dyDescent="0.25">
      <c r="B44" s="44">
        <v>27</v>
      </c>
      <c r="C44" s="327" t="s">
        <v>310</v>
      </c>
      <c r="D44" s="44" t="s">
        <v>145</v>
      </c>
      <c r="E44" s="44" t="s">
        <v>19</v>
      </c>
      <c r="F44" s="114">
        <v>1952</v>
      </c>
      <c r="G44" s="159">
        <v>1966.58</v>
      </c>
      <c r="H44" s="159">
        <v>162002566</v>
      </c>
      <c r="I44" s="159" t="s">
        <v>295</v>
      </c>
      <c r="J44" s="321">
        <v>4011</v>
      </c>
      <c r="K44" s="314">
        <v>2225.9758771929824</v>
      </c>
      <c r="L44" s="169"/>
      <c r="M44" s="169"/>
      <c r="N44" s="169"/>
    </row>
    <row r="45" spans="2:14" x14ac:dyDescent="0.25">
      <c r="B45" s="44"/>
      <c r="C45" s="327" t="s">
        <v>303</v>
      </c>
      <c r="D45" s="44" t="s">
        <v>300</v>
      </c>
      <c r="E45" s="44" t="s">
        <v>164</v>
      </c>
      <c r="F45" s="114">
        <v>1952</v>
      </c>
      <c r="G45" s="159">
        <v>1966.6</v>
      </c>
      <c r="H45" s="159">
        <v>162002566</v>
      </c>
      <c r="I45" s="159" t="s">
        <v>295</v>
      </c>
      <c r="J45" s="321">
        <v>3510</v>
      </c>
      <c r="K45" s="314">
        <v>2559.9634655532359</v>
      </c>
      <c r="L45" s="169"/>
      <c r="M45" s="169"/>
      <c r="N45" s="169"/>
    </row>
    <row r="46" spans="2:14" ht="26.25" x14ac:dyDescent="0.25">
      <c r="B46" s="44">
        <v>28</v>
      </c>
      <c r="C46" s="327" t="s">
        <v>312</v>
      </c>
      <c r="D46" s="44" t="s">
        <v>145</v>
      </c>
      <c r="E46" s="44" t="s">
        <v>19</v>
      </c>
      <c r="F46" s="114">
        <v>1988.5</v>
      </c>
      <c r="G46" s="159">
        <v>2003.05</v>
      </c>
      <c r="H46" s="159">
        <v>162002561</v>
      </c>
      <c r="I46" s="159" t="s">
        <v>319</v>
      </c>
      <c r="J46" s="321">
        <v>4348</v>
      </c>
      <c r="K46" s="314">
        <v>2571.3714285714286</v>
      </c>
      <c r="L46" s="169"/>
      <c r="M46" s="169"/>
      <c r="N46" s="169"/>
    </row>
    <row r="47" spans="2:14" ht="26.25" x14ac:dyDescent="0.25">
      <c r="B47" s="44"/>
      <c r="C47" s="327" t="s">
        <v>304</v>
      </c>
      <c r="D47" s="44" t="s">
        <v>11</v>
      </c>
      <c r="E47" s="44" t="s">
        <v>10</v>
      </c>
      <c r="F47" s="114">
        <v>1988.5</v>
      </c>
      <c r="G47" s="159">
        <v>2003.01</v>
      </c>
      <c r="H47" s="159">
        <v>162002561</v>
      </c>
      <c r="I47" s="159" t="s">
        <v>319</v>
      </c>
      <c r="J47" s="321">
        <v>4247</v>
      </c>
      <c r="K47" s="314">
        <v>3001.0219780219782</v>
      </c>
      <c r="L47" s="169"/>
      <c r="M47" s="169"/>
      <c r="N47" s="169"/>
    </row>
    <row r="48" spans="2:14" ht="26.25" x14ac:dyDescent="0.25">
      <c r="B48" s="44">
        <v>31</v>
      </c>
      <c r="C48" s="327" t="s">
        <v>312</v>
      </c>
      <c r="D48" s="44" t="s">
        <v>145</v>
      </c>
      <c r="E48" s="44" t="s">
        <v>19</v>
      </c>
      <c r="F48" s="114">
        <v>3891</v>
      </c>
      <c r="G48" s="159">
        <v>3917.92</v>
      </c>
      <c r="H48" s="159">
        <v>162002567</v>
      </c>
      <c r="I48" s="159" t="s">
        <v>294</v>
      </c>
      <c r="J48" s="321">
        <v>3003</v>
      </c>
      <c r="K48" s="314">
        <v>2129.7055084745762</v>
      </c>
      <c r="L48" s="169"/>
      <c r="M48" s="169"/>
      <c r="N48" s="169"/>
    </row>
    <row r="49" spans="2:14" ht="26.25" x14ac:dyDescent="0.25">
      <c r="B49" s="44">
        <v>32</v>
      </c>
      <c r="C49" s="327" t="s">
        <v>312</v>
      </c>
      <c r="D49" s="44" t="s">
        <v>145</v>
      </c>
      <c r="E49" s="44" t="s">
        <v>19</v>
      </c>
      <c r="F49" s="114">
        <v>2022.63</v>
      </c>
      <c r="G49" s="159">
        <v>2037.84</v>
      </c>
      <c r="H49" s="159">
        <v>162002571</v>
      </c>
      <c r="I49" s="159" t="s">
        <v>317</v>
      </c>
      <c r="J49" s="321">
        <v>3003</v>
      </c>
      <c r="K49" s="314">
        <v>2142.4894291754758</v>
      </c>
      <c r="L49" s="169"/>
      <c r="M49" s="169"/>
      <c r="N49" s="169"/>
    </row>
    <row r="50" spans="2:14" x14ac:dyDescent="0.25">
      <c r="B50" s="44"/>
      <c r="C50" s="327" t="s">
        <v>303</v>
      </c>
      <c r="D50" s="44" t="s">
        <v>300</v>
      </c>
      <c r="E50" s="44" t="s">
        <v>164</v>
      </c>
      <c r="F50" s="114">
        <v>2092.37</v>
      </c>
      <c r="G50" s="159">
        <v>2108.08</v>
      </c>
      <c r="H50" s="159">
        <v>162002571</v>
      </c>
      <c r="I50" s="159" t="s">
        <v>317</v>
      </c>
      <c r="J50" s="321">
        <v>3510</v>
      </c>
      <c r="K50" s="314">
        <v>2649.1222339304531</v>
      </c>
      <c r="L50" s="169"/>
      <c r="M50" s="169"/>
      <c r="N50" s="169"/>
    </row>
    <row r="51" spans="2:14" x14ac:dyDescent="0.25">
      <c r="B51" s="44">
        <v>33</v>
      </c>
      <c r="C51" s="44" t="s">
        <v>41</v>
      </c>
      <c r="D51" s="44" t="s">
        <v>11</v>
      </c>
      <c r="E51" s="44" t="s">
        <v>10</v>
      </c>
      <c r="F51" s="114">
        <v>3901</v>
      </c>
      <c r="G51" s="159">
        <v>3916.05</v>
      </c>
      <c r="H51" s="159">
        <v>151000101</v>
      </c>
      <c r="I51" s="159" t="s">
        <v>318</v>
      </c>
      <c r="J51" s="321">
        <v>3013</v>
      </c>
      <c r="K51" s="314">
        <v>2111.236051502146</v>
      </c>
      <c r="L51" s="169"/>
      <c r="M51" s="169"/>
      <c r="N51" s="169"/>
    </row>
    <row r="52" spans="2:14" ht="26.25" x14ac:dyDescent="0.25">
      <c r="B52" s="44">
        <v>34</v>
      </c>
      <c r="C52" s="327" t="s">
        <v>312</v>
      </c>
      <c r="D52" s="44" t="s">
        <v>145</v>
      </c>
      <c r="E52" s="44" t="s">
        <v>19</v>
      </c>
      <c r="F52" s="114">
        <v>3894</v>
      </c>
      <c r="G52" s="159">
        <v>3923.96</v>
      </c>
      <c r="H52" s="159">
        <v>162002573</v>
      </c>
      <c r="I52" s="159" t="s">
        <v>318</v>
      </c>
      <c r="J52" s="321">
        <v>3003</v>
      </c>
      <c r="K52" s="314">
        <v>2110.1825902335454</v>
      </c>
      <c r="L52" s="169"/>
      <c r="M52" s="169"/>
      <c r="N52" s="169"/>
    </row>
    <row r="53" spans="2:14" x14ac:dyDescent="0.25">
      <c r="B53" s="44">
        <v>35</v>
      </c>
      <c r="C53" s="44" t="s">
        <v>227</v>
      </c>
      <c r="D53" s="44" t="s">
        <v>33</v>
      </c>
      <c r="E53" s="44" t="s">
        <v>32</v>
      </c>
      <c r="F53" s="114">
        <v>2633.9</v>
      </c>
      <c r="G53" s="159">
        <v>2648.5</v>
      </c>
      <c r="H53" s="159">
        <v>151000517</v>
      </c>
      <c r="I53" s="159" t="s">
        <v>316</v>
      </c>
      <c r="J53" s="321">
        <v>4898</v>
      </c>
      <c r="K53" s="314">
        <v>4275.95</v>
      </c>
      <c r="L53" s="169"/>
      <c r="M53" s="169"/>
      <c r="N53" s="169"/>
    </row>
    <row r="54" spans="2:14" x14ac:dyDescent="0.25">
      <c r="B54" s="44"/>
      <c r="C54" s="44" t="s">
        <v>31</v>
      </c>
      <c r="D54" s="44" t="s">
        <v>11</v>
      </c>
      <c r="E54" s="44" t="s">
        <v>10</v>
      </c>
      <c r="F54" s="114">
        <v>1251.0999999999999</v>
      </c>
      <c r="G54" s="159">
        <v>1258.06</v>
      </c>
      <c r="H54" s="159">
        <v>151000517</v>
      </c>
      <c r="I54" s="159" t="s">
        <v>316</v>
      </c>
      <c r="J54" s="321">
        <v>4788</v>
      </c>
      <c r="K54" s="314">
        <v>3013.5245901639346</v>
      </c>
      <c r="L54" s="169"/>
      <c r="M54" s="169"/>
      <c r="N54" s="169"/>
    </row>
    <row r="55" spans="2:14" ht="26.25" x14ac:dyDescent="0.25">
      <c r="B55" s="44">
        <v>36</v>
      </c>
      <c r="C55" s="327" t="s">
        <v>312</v>
      </c>
      <c r="D55" s="44" t="s">
        <v>145</v>
      </c>
      <c r="E55" s="44" t="s">
        <v>19</v>
      </c>
      <c r="F55" s="114">
        <v>3989</v>
      </c>
      <c r="G55" s="159">
        <v>4017.22</v>
      </c>
      <c r="H55" s="159">
        <v>162002572</v>
      </c>
      <c r="I55" s="159" t="s">
        <v>317</v>
      </c>
      <c r="J55" s="321">
        <v>3003</v>
      </c>
      <c r="K55" s="314">
        <v>2104.1694915254238</v>
      </c>
      <c r="L55" s="169"/>
      <c r="M55" s="169"/>
      <c r="N55" s="169"/>
    </row>
    <row r="56" spans="2:14" ht="26.25" x14ac:dyDescent="0.25">
      <c r="B56" s="44">
        <v>37</v>
      </c>
      <c r="C56" s="327" t="s">
        <v>312</v>
      </c>
      <c r="D56" s="44" t="s">
        <v>145</v>
      </c>
      <c r="E56" s="44" t="s">
        <v>19</v>
      </c>
      <c r="F56" s="160">
        <v>1841.68</v>
      </c>
      <c r="G56" s="160">
        <v>1854.42</v>
      </c>
      <c r="H56" s="159">
        <v>162002576</v>
      </c>
      <c r="I56" s="159" t="s">
        <v>316</v>
      </c>
      <c r="J56" s="321">
        <v>3003</v>
      </c>
      <c r="K56" s="314">
        <v>2049.1799999999998</v>
      </c>
      <c r="L56" s="169"/>
      <c r="M56" s="169"/>
      <c r="N56" s="169"/>
    </row>
    <row r="57" spans="2:14" x14ac:dyDescent="0.25">
      <c r="B57" s="44"/>
      <c r="C57" s="327" t="s">
        <v>303</v>
      </c>
      <c r="D57" s="44" t="s">
        <v>300</v>
      </c>
      <c r="E57" s="44" t="s">
        <v>164</v>
      </c>
      <c r="F57" s="160">
        <v>2046.32</v>
      </c>
      <c r="G57" s="160">
        <v>2060.4699999999998</v>
      </c>
      <c r="H57" s="159">
        <v>162002576</v>
      </c>
      <c r="I57" s="159" t="s">
        <v>316</v>
      </c>
      <c r="J57" s="321">
        <v>3510</v>
      </c>
      <c r="K57" s="314">
        <v>2675.7560975609758</v>
      </c>
      <c r="L57" s="169"/>
      <c r="M57" s="169"/>
      <c r="N57" s="169"/>
    </row>
    <row r="58" spans="2:14" ht="26.25" x14ac:dyDescent="0.25">
      <c r="B58" s="44">
        <v>38</v>
      </c>
      <c r="C58" s="327" t="s">
        <v>312</v>
      </c>
      <c r="D58" s="44" t="s">
        <v>145</v>
      </c>
      <c r="E58" s="44" t="s">
        <v>19</v>
      </c>
      <c r="F58" s="114">
        <v>3966</v>
      </c>
      <c r="G58" s="159">
        <v>3994.6</v>
      </c>
      <c r="H58" s="159">
        <v>162002577</v>
      </c>
      <c r="I58" s="159" t="s">
        <v>316</v>
      </c>
      <c r="J58" s="321">
        <v>3003</v>
      </c>
      <c r="K58" s="314">
        <v>2074.3575883575882</v>
      </c>
      <c r="L58" s="169"/>
      <c r="M58" s="169"/>
      <c r="N58" s="169"/>
    </row>
    <row r="59" spans="2:14" ht="26.25" x14ac:dyDescent="0.25">
      <c r="B59" s="44">
        <v>40</v>
      </c>
      <c r="C59" s="327" t="s">
        <v>312</v>
      </c>
      <c r="D59" s="44" t="s">
        <v>145</v>
      </c>
      <c r="E59" s="44" t="s">
        <v>19</v>
      </c>
      <c r="F59" s="114">
        <v>3882</v>
      </c>
      <c r="G59" s="159">
        <v>3908.55</v>
      </c>
      <c r="H59" s="159">
        <v>162002579</v>
      </c>
      <c r="I59" s="159" t="s">
        <v>315</v>
      </c>
      <c r="J59" s="321">
        <v>3003</v>
      </c>
      <c r="K59" s="314">
        <v>4276.0811099252933</v>
      </c>
      <c r="L59" s="169"/>
      <c r="M59" s="169"/>
      <c r="N59" s="169"/>
    </row>
    <row r="60" spans="2:14" ht="26.25" x14ac:dyDescent="0.25">
      <c r="B60" s="44">
        <v>41</v>
      </c>
      <c r="C60" s="327" t="s">
        <v>310</v>
      </c>
      <c r="D60" s="44" t="s">
        <v>145</v>
      </c>
      <c r="E60" s="44" t="s">
        <v>19</v>
      </c>
      <c r="F60" s="114">
        <v>1890.41</v>
      </c>
      <c r="G60" s="159">
        <v>1903.08</v>
      </c>
      <c r="H60" s="159">
        <v>162002580</v>
      </c>
      <c r="I60" s="159" t="s">
        <v>315</v>
      </c>
      <c r="J60" s="321">
        <v>4011</v>
      </c>
      <c r="K60" s="314">
        <v>2058.468449197861</v>
      </c>
      <c r="L60" s="169"/>
      <c r="M60" s="169"/>
      <c r="N60" s="169"/>
    </row>
    <row r="61" spans="2:14" ht="26.25" x14ac:dyDescent="0.25">
      <c r="B61" s="44"/>
      <c r="C61" s="327" t="s">
        <v>304</v>
      </c>
      <c r="D61" s="44" t="s">
        <v>11</v>
      </c>
      <c r="E61" s="44" t="s">
        <v>10</v>
      </c>
      <c r="F61" s="114">
        <v>1955.59</v>
      </c>
      <c r="G61" s="159">
        <v>1968.71</v>
      </c>
      <c r="H61" s="159">
        <v>162002580</v>
      </c>
      <c r="I61" s="159" t="s">
        <v>315</v>
      </c>
      <c r="J61" s="321">
        <v>3655</v>
      </c>
      <c r="K61" s="314">
        <v>2857.9082177161154</v>
      </c>
      <c r="L61" s="169"/>
      <c r="M61" s="169"/>
      <c r="N61" s="169"/>
    </row>
    <row r="62" spans="2:14" ht="26.25" x14ac:dyDescent="0.25">
      <c r="B62" s="44">
        <v>44</v>
      </c>
      <c r="C62" s="327" t="s">
        <v>312</v>
      </c>
      <c r="D62" s="44" t="s">
        <v>145</v>
      </c>
      <c r="E62" s="44" t="s">
        <v>19</v>
      </c>
      <c r="F62" s="114">
        <v>3910</v>
      </c>
      <c r="G62" s="159">
        <v>3937.69</v>
      </c>
      <c r="H62" s="159">
        <v>162002583</v>
      </c>
      <c r="I62" s="159" t="s">
        <v>314</v>
      </c>
      <c r="J62" s="321">
        <v>3003</v>
      </c>
      <c r="K62" s="314">
        <v>3221.8405491024287</v>
      </c>
      <c r="L62" s="169"/>
      <c r="M62" s="169"/>
      <c r="N62" s="169"/>
    </row>
    <row r="63" spans="2:14" ht="26.25" x14ac:dyDescent="0.25">
      <c r="B63" s="44">
        <v>45</v>
      </c>
      <c r="C63" s="327" t="s">
        <v>312</v>
      </c>
      <c r="D63" s="44" t="s">
        <v>145</v>
      </c>
      <c r="E63" s="44" t="s">
        <v>19</v>
      </c>
      <c r="F63" s="114">
        <v>1896.8</v>
      </c>
      <c r="G63" s="159">
        <v>1910.36</v>
      </c>
      <c r="H63" s="159">
        <v>162002585</v>
      </c>
      <c r="I63" s="159" t="s">
        <v>314</v>
      </c>
      <c r="J63" s="321">
        <v>3003</v>
      </c>
      <c r="K63" s="314">
        <v>3089.8269230769233</v>
      </c>
      <c r="L63" s="169"/>
      <c r="M63" s="169"/>
      <c r="N63" s="169"/>
    </row>
    <row r="64" spans="2:14" ht="26.25" x14ac:dyDescent="0.25">
      <c r="B64" s="44"/>
      <c r="C64" s="327" t="s">
        <v>304</v>
      </c>
      <c r="D64" s="44" t="s">
        <v>11</v>
      </c>
      <c r="E64" s="44" t="s">
        <v>10</v>
      </c>
      <c r="F64" s="114">
        <v>1962.2</v>
      </c>
      <c r="G64" s="159">
        <v>1976.2</v>
      </c>
      <c r="H64" s="159">
        <v>162002585</v>
      </c>
      <c r="I64" s="159" t="s">
        <v>314</v>
      </c>
      <c r="J64" s="321">
        <v>3655</v>
      </c>
      <c r="K64" s="314">
        <v>2659.0063424947148</v>
      </c>
      <c r="L64" s="169"/>
      <c r="M64" s="169"/>
      <c r="N64" s="169"/>
    </row>
    <row r="65" spans="2:14" ht="26.25" x14ac:dyDescent="0.25">
      <c r="B65" s="44">
        <v>46</v>
      </c>
      <c r="C65" s="327" t="s">
        <v>310</v>
      </c>
      <c r="D65" s="44" t="s">
        <v>145</v>
      </c>
      <c r="E65" s="44" t="s">
        <v>19</v>
      </c>
      <c r="F65" s="114">
        <v>1859.59</v>
      </c>
      <c r="G65" s="159">
        <v>1872.27</v>
      </c>
      <c r="H65" s="159">
        <v>162002584</v>
      </c>
      <c r="I65" s="159" t="s">
        <v>314</v>
      </c>
      <c r="J65" s="321">
        <v>4011</v>
      </c>
      <c r="K65" s="314">
        <v>2156.0377358490568</v>
      </c>
      <c r="L65" s="169"/>
      <c r="M65" s="169"/>
      <c r="N65" s="169"/>
    </row>
    <row r="66" spans="2:14" x14ac:dyDescent="0.25">
      <c r="B66" s="44"/>
      <c r="C66" s="327" t="s">
        <v>303</v>
      </c>
      <c r="D66" s="44" t="s">
        <v>300</v>
      </c>
      <c r="E66" s="44" t="s">
        <v>164</v>
      </c>
      <c r="F66" s="114">
        <v>1992.41</v>
      </c>
      <c r="G66" s="159">
        <v>2005.96</v>
      </c>
      <c r="H66" s="159">
        <v>162002584</v>
      </c>
      <c r="I66" s="159" t="s">
        <v>314</v>
      </c>
      <c r="J66" s="321">
        <v>3510</v>
      </c>
      <c r="K66" s="314">
        <v>2569.1525423728813</v>
      </c>
      <c r="L66" s="169"/>
      <c r="M66" s="169"/>
      <c r="N66" s="169"/>
    </row>
    <row r="67" spans="2:14" ht="26.25" x14ac:dyDescent="0.25">
      <c r="B67" s="44">
        <v>48</v>
      </c>
      <c r="C67" s="327" t="s">
        <v>312</v>
      </c>
      <c r="D67" s="44" t="s">
        <v>145</v>
      </c>
      <c r="E67" s="44" t="s">
        <v>19</v>
      </c>
      <c r="F67" s="114">
        <v>1888.45</v>
      </c>
      <c r="G67" s="159">
        <v>1901.54</v>
      </c>
      <c r="H67" s="159">
        <v>162002588</v>
      </c>
      <c r="I67" s="159" t="s">
        <v>288</v>
      </c>
      <c r="J67" s="321">
        <v>3003</v>
      </c>
      <c r="K67" s="314">
        <v>2055.6214511041012</v>
      </c>
      <c r="L67" s="169"/>
      <c r="M67" s="169"/>
      <c r="N67" s="169"/>
    </row>
    <row r="68" spans="2:14" ht="26.25" x14ac:dyDescent="0.25">
      <c r="B68" s="44"/>
      <c r="C68" s="327" t="s">
        <v>304</v>
      </c>
      <c r="D68" s="44" t="s">
        <v>11</v>
      </c>
      <c r="E68" s="44" t="s">
        <v>10</v>
      </c>
      <c r="F68" s="114">
        <v>1953.55</v>
      </c>
      <c r="G68" s="159">
        <v>1967.08</v>
      </c>
      <c r="H68" s="159">
        <v>162002588</v>
      </c>
      <c r="I68" s="159" t="s">
        <v>288</v>
      </c>
      <c r="J68" s="321">
        <v>3655</v>
      </c>
      <c r="K68" s="314">
        <v>2753.6313559322034</v>
      </c>
      <c r="L68" s="169"/>
      <c r="M68" s="169"/>
      <c r="N68" s="169"/>
    </row>
    <row r="69" spans="2:14" ht="26.25" x14ac:dyDescent="0.25">
      <c r="B69" s="44">
        <v>49</v>
      </c>
      <c r="C69" s="327" t="s">
        <v>310</v>
      </c>
      <c r="D69" s="44" t="s">
        <v>145</v>
      </c>
      <c r="E69" s="44" t="s">
        <v>19</v>
      </c>
      <c r="F69" s="114">
        <v>1939.07</v>
      </c>
      <c r="G69" s="159">
        <v>1953.15</v>
      </c>
      <c r="H69" s="159">
        <v>162002590</v>
      </c>
      <c r="I69" s="159" t="s">
        <v>313</v>
      </c>
      <c r="J69" s="321">
        <v>4011</v>
      </c>
      <c r="K69" s="314">
        <v>2032.5762711864409</v>
      </c>
      <c r="L69" s="169"/>
      <c r="M69" s="169"/>
      <c r="N69" s="169"/>
    </row>
    <row r="70" spans="2:14" x14ac:dyDescent="0.25">
      <c r="B70" s="44"/>
      <c r="C70" s="327" t="s">
        <v>303</v>
      </c>
      <c r="D70" s="44" t="s">
        <v>300</v>
      </c>
      <c r="E70" s="44" t="s">
        <v>164</v>
      </c>
      <c r="F70" s="114">
        <v>2005.93</v>
      </c>
      <c r="G70" s="159">
        <v>2020.53</v>
      </c>
      <c r="H70" s="159">
        <v>162002590</v>
      </c>
      <c r="I70" s="159" t="s">
        <v>313</v>
      </c>
      <c r="J70" s="321">
        <v>3510</v>
      </c>
      <c r="K70" s="314">
        <v>2573.329853862213</v>
      </c>
      <c r="L70" s="169"/>
      <c r="M70" s="169"/>
      <c r="N70" s="169"/>
    </row>
    <row r="71" spans="2:14" ht="26.25" x14ac:dyDescent="0.25">
      <c r="B71" s="44">
        <v>50</v>
      </c>
      <c r="C71" s="327" t="s">
        <v>304</v>
      </c>
      <c r="D71" s="44" t="s">
        <v>11</v>
      </c>
      <c r="E71" s="44" t="s">
        <v>10</v>
      </c>
      <c r="F71" s="114">
        <v>3918</v>
      </c>
      <c r="G71" s="159">
        <v>3946</v>
      </c>
      <c r="H71" s="159">
        <v>162002594</v>
      </c>
      <c r="I71" s="159" t="s">
        <v>313</v>
      </c>
      <c r="J71" s="321">
        <v>3655</v>
      </c>
      <c r="K71" s="314">
        <v>2617.1230283911673</v>
      </c>
      <c r="L71" s="169"/>
      <c r="M71" s="169"/>
      <c r="N71" s="169"/>
    </row>
    <row r="72" spans="2:14" ht="26.25" x14ac:dyDescent="0.25">
      <c r="B72" s="44">
        <v>51</v>
      </c>
      <c r="C72" s="327" t="s">
        <v>312</v>
      </c>
      <c r="D72" s="44" t="s">
        <v>145</v>
      </c>
      <c r="E72" s="44" t="s">
        <v>19</v>
      </c>
      <c r="F72" s="282">
        <v>1934.64</v>
      </c>
      <c r="G72" s="159">
        <v>1949.29</v>
      </c>
      <c r="H72" s="159">
        <v>162002597</v>
      </c>
      <c r="I72" s="159" t="s">
        <v>311</v>
      </c>
      <c r="J72" s="321">
        <v>3003</v>
      </c>
      <c r="K72" s="314">
        <v>2381.5074309978768</v>
      </c>
      <c r="L72" s="169"/>
      <c r="M72" s="169"/>
      <c r="N72" s="169"/>
    </row>
    <row r="73" spans="2:14" x14ac:dyDescent="0.25">
      <c r="B73" s="44"/>
      <c r="C73" s="327" t="s">
        <v>303</v>
      </c>
      <c r="D73" s="44" t="s">
        <v>11</v>
      </c>
      <c r="E73" s="44" t="s">
        <v>10</v>
      </c>
      <c r="F73" s="282">
        <v>2001.36</v>
      </c>
      <c r="G73" s="159">
        <v>2016.51</v>
      </c>
      <c r="H73" s="159">
        <v>162002597</v>
      </c>
      <c r="I73" s="159" t="s">
        <v>311</v>
      </c>
      <c r="J73" s="321">
        <v>3655</v>
      </c>
      <c r="K73" s="314">
        <v>2988.0805938494168</v>
      </c>
      <c r="L73" s="169"/>
      <c r="M73" s="169"/>
      <c r="N73" s="169"/>
    </row>
    <row r="74" spans="2:14" ht="26.25" x14ac:dyDescent="0.25">
      <c r="B74" s="44">
        <v>52</v>
      </c>
      <c r="C74" s="327" t="s">
        <v>312</v>
      </c>
      <c r="D74" s="44" t="s">
        <v>145</v>
      </c>
      <c r="E74" s="44" t="s">
        <v>19</v>
      </c>
      <c r="F74" s="282">
        <v>1881.56</v>
      </c>
      <c r="G74" s="159">
        <v>1895.34</v>
      </c>
      <c r="H74" s="159">
        <v>162002596</v>
      </c>
      <c r="I74" s="159" t="s">
        <v>311</v>
      </c>
      <c r="J74" s="321">
        <v>3003</v>
      </c>
      <c r="K74" s="314">
        <v>2134.1799163179917</v>
      </c>
      <c r="L74" s="169"/>
      <c r="M74" s="169"/>
      <c r="N74" s="169"/>
    </row>
    <row r="75" spans="2:14" ht="26.25" x14ac:dyDescent="0.25">
      <c r="B75" s="44"/>
      <c r="C75" s="327" t="s">
        <v>304</v>
      </c>
      <c r="D75" s="44" t="s">
        <v>11</v>
      </c>
      <c r="E75" s="44" t="s">
        <v>10</v>
      </c>
      <c r="F75" s="282">
        <v>1946.44</v>
      </c>
      <c r="G75" s="159">
        <v>1960.73</v>
      </c>
      <c r="H75" s="159">
        <v>162002596</v>
      </c>
      <c r="I75" s="159" t="s">
        <v>311</v>
      </c>
      <c r="J75" s="321">
        <v>3655</v>
      </c>
      <c r="K75" s="314">
        <v>2671.7414529914531</v>
      </c>
      <c r="L75" s="169"/>
      <c r="M75" s="169"/>
      <c r="N75" s="169"/>
    </row>
    <row r="76" spans="2:14" ht="26.25" x14ac:dyDescent="0.25">
      <c r="B76" s="44">
        <v>53</v>
      </c>
      <c r="C76" s="327" t="s">
        <v>310</v>
      </c>
      <c r="D76" s="44" t="s">
        <v>145</v>
      </c>
      <c r="E76" s="44" t="s">
        <v>19</v>
      </c>
      <c r="F76" s="282">
        <v>1965.61</v>
      </c>
      <c r="G76" s="159">
        <v>1982.12</v>
      </c>
      <c r="H76" s="159">
        <v>162002600</v>
      </c>
      <c r="I76" s="159" t="s">
        <v>309</v>
      </c>
      <c r="J76" s="321">
        <v>4011</v>
      </c>
      <c r="K76" s="314">
        <v>2191.3530031612222</v>
      </c>
      <c r="L76" s="169"/>
      <c r="M76" s="169"/>
      <c r="N76" s="169"/>
    </row>
    <row r="77" spans="2:14" ht="26.25" x14ac:dyDescent="0.25">
      <c r="B77" s="44"/>
      <c r="C77" s="327" t="s">
        <v>304</v>
      </c>
      <c r="D77" s="44" t="s">
        <v>11</v>
      </c>
      <c r="E77" s="44" t="s">
        <v>10</v>
      </c>
      <c r="F77" s="282">
        <v>2033.39</v>
      </c>
      <c r="G77" s="159">
        <v>2046.44</v>
      </c>
      <c r="H77" s="159">
        <v>162002600</v>
      </c>
      <c r="I77" s="159" t="s">
        <v>309</v>
      </c>
      <c r="J77" s="321">
        <v>3655</v>
      </c>
      <c r="K77" s="314">
        <v>2945.5456475583865</v>
      </c>
      <c r="L77" s="169"/>
      <c r="M77" s="169"/>
      <c r="N77" s="169"/>
    </row>
    <row r="78" spans="2:14" x14ac:dyDescent="0.25">
      <c r="B78" s="44">
        <v>54</v>
      </c>
      <c r="C78" s="44" t="s">
        <v>308</v>
      </c>
      <c r="D78" s="44" t="s">
        <v>11</v>
      </c>
      <c r="E78" s="44" t="s">
        <v>10</v>
      </c>
      <c r="F78" s="282">
        <v>1912.69</v>
      </c>
      <c r="G78" s="159">
        <v>1924.86</v>
      </c>
      <c r="H78" s="159">
        <v>161009823</v>
      </c>
      <c r="I78" s="159" t="s">
        <v>306</v>
      </c>
      <c r="J78" s="321">
        <v>4145</v>
      </c>
      <c r="K78" s="314">
        <v>2847</v>
      </c>
      <c r="L78" s="169"/>
      <c r="M78" s="169"/>
      <c r="N78" s="169"/>
    </row>
    <row r="79" spans="2:14" x14ac:dyDescent="0.25">
      <c r="B79" s="44"/>
      <c r="C79" s="44" t="s">
        <v>307</v>
      </c>
      <c r="D79" s="44" t="s">
        <v>11</v>
      </c>
      <c r="E79" s="44" t="s">
        <v>10</v>
      </c>
      <c r="F79" s="282">
        <v>2049.31</v>
      </c>
      <c r="G79" s="159">
        <v>2062.37</v>
      </c>
      <c r="H79" s="159">
        <v>161009823</v>
      </c>
      <c r="I79" s="159" t="s">
        <v>306</v>
      </c>
      <c r="J79" s="321">
        <v>3997</v>
      </c>
      <c r="K79" s="314">
        <v>2984.1764705882351</v>
      </c>
      <c r="L79" s="169"/>
      <c r="M79" s="169"/>
      <c r="N79" s="169"/>
    </row>
    <row r="80" spans="2:14" x14ac:dyDescent="0.25">
      <c r="B80" s="44">
        <v>55</v>
      </c>
      <c r="C80" s="44" t="s">
        <v>227</v>
      </c>
      <c r="D80" s="44" t="s">
        <v>33</v>
      </c>
      <c r="E80" s="44" t="s">
        <v>32</v>
      </c>
      <c r="F80" s="328">
        <v>2716.6101694915255</v>
      </c>
      <c r="G80" s="159">
        <v>2733.93</v>
      </c>
      <c r="H80" s="159">
        <v>151000528</v>
      </c>
      <c r="I80" s="159" t="s">
        <v>305</v>
      </c>
      <c r="J80" s="321">
        <v>4898</v>
      </c>
      <c r="K80" s="314">
        <v>3843.7218045112786</v>
      </c>
      <c r="L80" s="169"/>
      <c r="M80" s="169"/>
      <c r="N80" s="169"/>
    </row>
    <row r="81" spans="2:14" x14ac:dyDescent="0.25">
      <c r="B81" s="44"/>
      <c r="C81" s="44" t="s">
        <v>31</v>
      </c>
      <c r="D81" s="44" t="s">
        <v>11</v>
      </c>
      <c r="E81" s="44" t="s">
        <v>10</v>
      </c>
      <c r="F81" s="328">
        <v>1290.3898305084747</v>
      </c>
      <c r="G81" s="160">
        <v>1298.6338983050846</v>
      </c>
      <c r="H81" s="159">
        <v>151000528</v>
      </c>
      <c r="I81" s="159" t="s">
        <v>305</v>
      </c>
      <c r="J81" s="321">
        <v>4788</v>
      </c>
      <c r="K81" s="314">
        <v>3492.1168831168825</v>
      </c>
      <c r="L81" s="169"/>
      <c r="M81" s="169"/>
      <c r="N81" s="169"/>
    </row>
    <row r="82" spans="2:14" ht="26.25" x14ac:dyDescent="0.25">
      <c r="B82" s="44">
        <v>56</v>
      </c>
      <c r="C82" s="327" t="s">
        <v>304</v>
      </c>
      <c r="D82" s="44" t="s">
        <v>11</v>
      </c>
      <c r="E82" s="44" t="s">
        <v>10</v>
      </c>
      <c r="F82" s="282">
        <v>1907.86</v>
      </c>
      <c r="G82" s="159">
        <v>1921.91</v>
      </c>
      <c r="H82" s="159">
        <v>162002606</v>
      </c>
      <c r="I82" s="159" t="s">
        <v>293</v>
      </c>
      <c r="J82" s="321">
        <v>3655</v>
      </c>
      <c r="K82" s="314">
        <v>2933.3432518597238</v>
      </c>
      <c r="L82" s="169"/>
      <c r="M82" s="169"/>
      <c r="N82" s="169"/>
    </row>
    <row r="83" spans="2:14" x14ac:dyDescent="0.25">
      <c r="B83" s="44"/>
      <c r="C83" s="327" t="s">
        <v>303</v>
      </c>
      <c r="D83" s="44" t="s">
        <v>300</v>
      </c>
      <c r="E83" s="44" t="s">
        <v>164</v>
      </c>
      <c r="F83" s="282">
        <v>2044.14</v>
      </c>
      <c r="G83" s="159">
        <v>2059.2413793103451</v>
      </c>
      <c r="H83" s="159">
        <v>162002606</v>
      </c>
      <c r="I83" s="159" t="s">
        <v>293</v>
      </c>
      <c r="J83" s="321">
        <v>3510</v>
      </c>
      <c r="K83" s="314">
        <v>2335.6916578669484</v>
      </c>
      <c r="L83" s="169"/>
      <c r="M83" s="169"/>
      <c r="N83" s="169"/>
    </row>
    <row r="84" spans="2:14" x14ac:dyDescent="0.25">
      <c r="B84" s="44">
        <v>57</v>
      </c>
      <c r="C84" s="44" t="s">
        <v>302</v>
      </c>
      <c r="D84" s="44" t="s">
        <v>145</v>
      </c>
      <c r="E84" s="44" t="s">
        <v>19</v>
      </c>
      <c r="F84" s="282">
        <v>3994</v>
      </c>
      <c r="G84" s="159">
        <v>4094.2</v>
      </c>
      <c r="H84" s="159">
        <v>162002608</v>
      </c>
      <c r="I84" s="159" t="s">
        <v>293</v>
      </c>
      <c r="J84" s="321">
        <v>3816</v>
      </c>
      <c r="K84" s="314">
        <v>2116.3604651162791</v>
      </c>
      <c r="L84" s="169"/>
      <c r="M84" s="169"/>
      <c r="N84" s="169"/>
    </row>
    <row r="85" spans="2:14" x14ac:dyDescent="0.25">
      <c r="B85" s="44">
        <v>60</v>
      </c>
      <c r="C85" s="44" t="s">
        <v>302</v>
      </c>
      <c r="D85" s="44" t="s">
        <v>145</v>
      </c>
      <c r="E85" s="44" t="s">
        <v>19</v>
      </c>
      <c r="F85" s="282">
        <v>3824</v>
      </c>
      <c r="G85" s="159">
        <v>3930.22</v>
      </c>
      <c r="H85" s="159">
        <v>162002609</v>
      </c>
      <c r="I85" s="159" t="s">
        <v>292</v>
      </c>
      <c r="J85" s="321">
        <v>3816</v>
      </c>
      <c r="K85" s="314">
        <v>2284.7734457323495</v>
      </c>
      <c r="L85" s="169"/>
      <c r="M85" s="169"/>
      <c r="N85" s="169"/>
    </row>
    <row r="86" spans="2:14" x14ac:dyDescent="0.25">
      <c r="B86" s="44">
        <v>62</v>
      </c>
      <c r="C86" s="44" t="s">
        <v>227</v>
      </c>
      <c r="D86" s="44" t="s">
        <v>33</v>
      </c>
      <c r="E86" s="44" t="s">
        <v>32</v>
      </c>
      <c r="F86" s="159">
        <v>2674.58</v>
      </c>
      <c r="G86" s="159">
        <v>2687</v>
      </c>
      <c r="H86" s="159">
        <v>151000529</v>
      </c>
      <c r="I86" s="159" t="s">
        <v>292</v>
      </c>
      <c r="J86" s="314">
        <v>4898</v>
      </c>
      <c r="K86" s="314">
        <v>4569.0712742980568</v>
      </c>
      <c r="L86" s="169"/>
      <c r="M86" s="169"/>
      <c r="N86" s="169"/>
    </row>
    <row r="87" spans="2:14" x14ac:dyDescent="0.25">
      <c r="B87" s="44"/>
      <c r="C87" s="44" t="s">
        <v>31</v>
      </c>
      <c r="D87" s="44" t="s">
        <v>11</v>
      </c>
      <c r="E87" s="44" t="s">
        <v>10</v>
      </c>
      <c r="F87" s="159">
        <v>1270.42</v>
      </c>
      <c r="G87" s="159">
        <v>1276.3599999999999</v>
      </c>
      <c r="H87" s="159">
        <v>151000529</v>
      </c>
      <c r="I87" s="159" t="s">
        <v>292</v>
      </c>
      <c r="J87" s="314">
        <v>4788</v>
      </c>
      <c r="K87" s="314">
        <v>4133.8220793140408</v>
      </c>
      <c r="L87" s="169"/>
      <c r="M87" s="169"/>
      <c r="N87" s="169"/>
    </row>
    <row r="88" spans="2:14" x14ac:dyDescent="0.25">
      <c r="B88" s="44">
        <v>63</v>
      </c>
      <c r="C88" s="44" t="s">
        <v>227</v>
      </c>
      <c r="D88" s="44" t="s">
        <v>33</v>
      </c>
      <c r="E88" s="44" t="s">
        <v>32</v>
      </c>
      <c r="F88" s="159">
        <v>2528.81</v>
      </c>
      <c r="G88" s="159">
        <v>2546.23</v>
      </c>
      <c r="H88" s="159">
        <v>151000531</v>
      </c>
      <c r="I88" s="159" t="s">
        <v>291</v>
      </c>
      <c r="J88" s="314">
        <v>4898</v>
      </c>
      <c r="K88" s="314">
        <v>4733.4436008676794</v>
      </c>
      <c r="L88" s="169"/>
      <c r="M88" s="169"/>
      <c r="N88" s="169"/>
    </row>
    <row r="89" spans="2:14" x14ac:dyDescent="0.25">
      <c r="B89" s="44"/>
      <c r="C89" s="44" t="s">
        <v>31</v>
      </c>
      <c r="D89" s="44" t="s">
        <v>11</v>
      </c>
      <c r="E89" s="44" t="s">
        <v>10</v>
      </c>
      <c r="F89" s="282">
        <v>1201.19</v>
      </c>
      <c r="G89" s="159">
        <v>1209.46</v>
      </c>
      <c r="H89" s="159">
        <v>151000531</v>
      </c>
      <c r="I89" s="159" t="s">
        <v>291</v>
      </c>
      <c r="J89" s="314">
        <v>4788</v>
      </c>
      <c r="K89" s="314">
        <v>4927.6757049891539</v>
      </c>
      <c r="L89" s="169"/>
      <c r="M89" s="169"/>
      <c r="N89" s="169"/>
    </row>
    <row r="90" spans="2:14" ht="26.25" x14ac:dyDescent="0.25">
      <c r="B90" s="44">
        <v>64</v>
      </c>
      <c r="C90" s="327" t="s">
        <v>301</v>
      </c>
      <c r="D90" s="44" t="s">
        <v>300</v>
      </c>
      <c r="E90" s="44" t="s">
        <v>164</v>
      </c>
      <c r="F90" s="282">
        <v>4022</v>
      </c>
      <c r="G90" s="159">
        <v>2001.75</v>
      </c>
      <c r="H90" s="159">
        <v>162000420</v>
      </c>
      <c r="I90" s="159" t="s">
        <v>291</v>
      </c>
      <c r="J90" s="321">
        <v>4324</v>
      </c>
      <c r="K90" s="314">
        <v>2684.4641711229947</v>
      </c>
      <c r="L90" s="169"/>
      <c r="M90" s="169"/>
      <c r="N90" s="169"/>
    </row>
    <row r="91" spans="2:14" ht="26.25" x14ac:dyDescent="0.25">
      <c r="B91" s="44"/>
      <c r="C91" s="327" t="s">
        <v>299</v>
      </c>
      <c r="D91" s="44" t="s">
        <v>11</v>
      </c>
      <c r="E91" s="44" t="s">
        <v>10</v>
      </c>
      <c r="F91" s="282"/>
      <c r="G91" s="159">
        <v>2040.08</v>
      </c>
      <c r="H91" s="159">
        <v>162000420</v>
      </c>
      <c r="I91" s="159" t="s">
        <v>291</v>
      </c>
      <c r="J91" s="321">
        <v>4121</v>
      </c>
      <c r="K91" s="314">
        <v>0</v>
      </c>
      <c r="L91" s="169"/>
      <c r="M91" s="169"/>
      <c r="N91" s="169"/>
    </row>
    <row r="92" spans="2:14" x14ac:dyDescent="0.25">
      <c r="B92" s="326"/>
      <c r="C92" s="325"/>
      <c r="D92" s="324"/>
      <c r="E92" s="159"/>
      <c r="F92" s="322"/>
      <c r="G92" s="322"/>
      <c r="H92" s="159"/>
      <c r="I92" s="159"/>
      <c r="J92" s="140"/>
      <c r="K92" s="159"/>
      <c r="L92" s="169"/>
      <c r="M92" s="169"/>
      <c r="N92" s="169"/>
    </row>
    <row r="93" spans="2:14" x14ac:dyDescent="0.25">
      <c r="B93" s="159">
        <v>3</v>
      </c>
      <c r="C93" s="159" t="s">
        <v>146</v>
      </c>
      <c r="D93" s="159" t="s">
        <v>145</v>
      </c>
      <c r="E93" s="159" t="s">
        <v>19</v>
      </c>
      <c r="F93" s="322">
        <v>3857.9</v>
      </c>
      <c r="G93" s="322">
        <v>3857.9</v>
      </c>
      <c r="H93" s="159">
        <v>461000076</v>
      </c>
      <c r="I93" s="159" t="s">
        <v>298</v>
      </c>
      <c r="J93" s="323">
        <v>3834</v>
      </c>
      <c r="K93" s="54">
        <v>3845.953488372093</v>
      </c>
      <c r="L93" s="169"/>
      <c r="M93" s="169"/>
      <c r="N93" s="169"/>
    </row>
    <row r="94" spans="2:14" x14ac:dyDescent="0.25">
      <c r="B94" s="159">
        <v>10</v>
      </c>
      <c r="C94" s="159" t="s">
        <v>146</v>
      </c>
      <c r="D94" s="159" t="s">
        <v>145</v>
      </c>
      <c r="E94" s="159" t="s">
        <v>19</v>
      </c>
      <c r="F94" s="322">
        <v>3977.65</v>
      </c>
      <c r="G94" s="322">
        <v>3977.65</v>
      </c>
      <c r="H94" s="159">
        <v>461000078</v>
      </c>
      <c r="I94" s="159" t="s">
        <v>297</v>
      </c>
      <c r="J94" s="321">
        <v>4104</v>
      </c>
      <c r="K94" s="54">
        <v>3850.2457185405806</v>
      </c>
      <c r="L94" s="169"/>
      <c r="M94" s="169"/>
      <c r="N94" s="169"/>
    </row>
    <row r="95" spans="2:14" x14ac:dyDescent="0.25">
      <c r="B95" s="159">
        <v>22</v>
      </c>
      <c r="C95" s="159" t="s">
        <v>146</v>
      </c>
      <c r="D95" s="159" t="s">
        <v>145</v>
      </c>
      <c r="E95" s="159" t="s">
        <v>19</v>
      </c>
      <c r="F95" s="322">
        <v>3984.15</v>
      </c>
      <c r="G95" s="322">
        <v>3984.15</v>
      </c>
      <c r="H95" s="159">
        <v>461000080</v>
      </c>
      <c r="I95" s="159" t="s">
        <v>296</v>
      </c>
      <c r="J95" s="321">
        <v>3880</v>
      </c>
      <c r="K95" s="54">
        <v>3175.6097560975609</v>
      </c>
      <c r="L95" s="169"/>
      <c r="M95" s="169"/>
      <c r="N95" s="169"/>
    </row>
    <row r="96" spans="2:14" x14ac:dyDescent="0.25">
      <c r="B96" s="159">
        <v>23</v>
      </c>
      <c r="C96" s="159" t="s">
        <v>146</v>
      </c>
      <c r="D96" s="159" t="s">
        <v>145</v>
      </c>
      <c r="E96" s="159" t="s">
        <v>19</v>
      </c>
      <c r="F96" s="322">
        <v>3890.15</v>
      </c>
      <c r="G96" s="322">
        <v>3890.15</v>
      </c>
      <c r="H96" s="159">
        <v>461000081</v>
      </c>
      <c r="I96" s="159" t="s">
        <v>296</v>
      </c>
      <c r="J96" s="321">
        <v>3924</v>
      </c>
      <c r="K96" s="54">
        <v>3079.4694736842107</v>
      </c>
      <c r="L96" s="169"/>
      <c r="M96" s="169"/>
      <c r="N96" s="169"/>
    </row>
    <row r="97" spans="2:22" x14ac:dyDescent="0.25">
      <c r="B97" s="159">
        <v>29</v>
      </c>
      <c r="C97" s="159" t="s">
        <v>146</v>
      </c>
      <c r="D97" s="159" t="s">
        <v>145</v>
      </c>
      <c r="E97" s="159" t="s">
        <v>19</v>
      </c>
      <c r="F97" s="322">
        <v>4032.45</v>
      </c>
      <c r="G97" s="322">
        <v>4032.45</v>
      </c>
      <c r="H97" s="159">
        <v>461000082</v>
      </c>
      <c r="I97" s="159" t="s">
        <v>295</v>
      </c>
      <c r="J97" s="321">
        <v>3710</v>
      </c>
      <c r="K97" s="54">
        <v>3091.7606837606836</v>
      </c>
      <c r="L97" s="169"/>
      <c r="M97" s="169"/>
      <c r="N97" s="169"/>
    </row>
    <row r="98" spans="2:22" x14ac:dyDescent="0.25">
      <c r="B98" s="159">
        <v>30</v>
      </c>
      <c r="C98" s="159" t="s">
        <v>146</v>
      </c>
      <c r="D98" s="159" t="s">
        <v>145</v>
      </c>
      <c r="E98" s="159" t="s">
        <v>19</v>
      </c>
      <c r="F98" s="322">
        <v>3849.55</v>
      </c>
      <c r="G98" s="322">
        <v>3849.55</v>
      </c>
      <c r="H98" s="159">
        <v>451000048</v>
      </c>
      <c r="I98" s="159" t="s">
        <v>294</v>
      </c>
      <c r="J98" s="321">
        <v>3628</v>
      </c>
      <c r="K98" s="54">
        <v>3410.6630901287558</v>
      </c>
      <c r="L98" s="169"/>
      <c r="M98" s="169"/>
      <c r="N98" s="169"/>
    </row>
    <row r="99" spans="2:22" x14ac:dyDescent="0.25">
      <c r="B99" s="159">
        <v>58</v>
      </c>
      <c r="C99" s="159" t="s">
        <v>146</v>
      </c>
      <c r="D99" s="159" t="s">
        <v>145</v>
      </c>
      <c r="E99" s="159" t="s">
        <v>19</v>
      </c>
      <c r="F99" s="322">
        <v>3540.5</v>
      </c>
      <c r="G99" s="322">
        <v>3540.5</v>
      </c>
      <c r="H99" s="159">
        <v>451000058</v>
      </c>
      <c r="I99" s="159" t="s">
        <v>293</v>
      </c>
      <c r="J99" s="321">
        <v>3314</v>
      </c>
      <c r="K99" s="54">
        <v>3421.0031446540875</v>
      </c>
      <c r="L99" s="169"/>
      <c r="M99" s="169"/>
      <c r="N99" s="169"/>
    </row>
    <row r="100" spans="2:22" x14ac:dyDescent="0.25">
      <c r="B100" s="159">
        <v>59</v>
      </c>
      <c r="C100" s="159" t="s">
        <v>146</v>
      </c>
      <c r="D100" s="159" t="s">
        <v>145</v>
      </c>
      <c r="E100" s="159" t="s">
        <v>19</v>
      </c>
      <c r="F100" s="322">
        <v>3993.4</v>
      </c>
      <c r="G100" s="322">
        <v>3993.4</v>
      </c>
      <c r="H100" s="159">
        <v>451000059</v>
      </c>
      <c r="I100" s="159" t="s">
        <v>292</v>
      </c>
      <c r="J100" s="321">
        <v>3529</v>
      </c>
      <c r="K100" s="54">
        <v>3869.8850574712642</v>
      </c>
      <c r="L100" s="169"/>
      <c r="M100" s="169"/>
      <c r="N100" s="169"/>
    </row>
    <row r="101" spans="2:22" ht="36" customHeight="1" x14ac:dyDescent="0.25">
      <c r="B101" s="159">
        <v>61</v>
      </c>
      <c r="C101" s="159" t="s">
        <v>146</v>
      </c>
      <c r="D101" s="159" t="s">
        <v>145</v>
      </c>
      <c r="E101" s="159" t="s">
        <v>19</v>
      </c>
      <c r="F101" s="322">
        <v>4014.1</v>
      </c>
      <c r="G101" s="322">
        <v>4014.1</v>
      </c>
      <c r="H101" s="159">
        <v>451000061</v>
      </c>
      <c r="I101" s="159" t="s">
        <v>291</v>
      </c>
      <c r="J101" s="321">
        <v>3743</v>
      </c>
      <c r="K101" s="54">
        <v>3503.9999999999995</v>
      </c>
      <c r="L101" s="169"/>
      <c r="M101" s="169"/>
      <c r="N101" s="169"/>
    </row>
    <row r="102" spans="2:22" s="32" customFormat="1" ht="69" customHeight="1" x14ac:dyDescent="0.25">
      <c r="B102" s="45"/>
      <c r="C102" s="82" t="s">
        <v>77</v>
      </c>
      <c r="D102" s="80"/>
      <c r="E102" s="81"/>
      <c r="F102" s="36">
        <f>SUM(F10:F101)</f>
        <v>227773.84999999998</v>
      </c>
      <c r="G102" s="36">
        <f>SUM(G10:G101)</f>
        <v>229345.13527761542</v>
      </c>
      <c r="H102" s="80"/>
      <c r="I102" s="80"/>
      <c r="J102" s="33">
        <f>SUMPRODUCT(G10:G101,J10:J101)/G102</f>
        <v>3657.3691548378465</v>
      </c>
      <c r="K102" s="33">
        <f>SUMPRODUCT(F10:F101,K10:K101)/F102</f>
        <v>2716.8718828038318</v>
      </c>
      <c r="L102" s="152" t="e">
        <f>SUMPRODUCT(#REF!,#REF!)/$F102</f>
        <v>#REF!</v>
      </c>
      <c r="M102" s="152" t="e">
        <f>SUMPRODUCT(#REF!,#REF!)/$F102</f>
        <v>#REF!</v>
      </c>
      <c r="N102" s="177">
        <f>J102-K102</f>
        <v>940.49727203401471</v>
      </c>
      <c r="O102"/>
      <c r="P102"/>
      <c r="Q102"/>
      <c r="R102"/>
      <c r="S102"/>
      <c r="T102"/>
      <c r="V102"/>
    </row>
    <row r="103" spans="2:22" s="8" customFormat="1" ht="48" customHeight="1" x14ac:dyDescent="0.25">
      <c r="B103" s="222"/>
      <c r="C103" s="31" t="s">
        <v>7</v>
      </c>
      <c r="D103" s="31"/>
      <c r="E103" s="31"/>
      <c r="F103" s="257">
        <v>19508.599999999999</v>
      </c>
      <c r="G103" s="256">
        <v>19508.599999999999</v>
      </c>
      <c r="H103" s="320" t="s">
        <v>6</v>
      </c>
      <c r="I103" s="319"/>
      <c r="J103" s="183">
        <v>3620</v>
      </c>
      <c r="K103" s="182">
        <v>2586</v>
      </c>
      <c r="L103" s="181">
        <v>3216</v>
      </c>
      <c r="M103" s="180">
        <v>3567</v>
      </c>
      <c r="N103" s="177">
        <f>J103-K103</f>
        <v>1034</v>
      </c>
      <c r="O103"/>
      <c r="P103"/>
      <c r="Q103"/>
      <c r="R103"/>
      <c r="S103"/>
      <c r="T103"/>
      <c r="V103"/>
    </row>
    <row r="104" spans="2:22" s="8" customFormat="1" ht="62.25" customHeight="1" x14ac:dyDescent="0.25">
      <c r="B104" s="222"/>
      <c r="C104" s="22" t="s">
        <v>5</v>
      </c>
      <c r="D104" s="22"/>
      <c r="E104" s="22"/>
      <c r="F104" s="23">
        <f>SUM(F102:F103)</f>
        <v>247282.44999999998</v>
      </c>
      <c r="G104" s="23">
        <f>SUM(G102:G103)</f>
        <v>248853.73527761543</v>
      </c>
      <c r="H104" s="22"/>
      <c r="I104" s="21"/>
      <c r="J104" s="20">
        <f>SUMPRODUCT($G102*J102+$G103*J103)/$G104</f>
        <v>3654.4396432785511</v>
      </c>
      <c r="K104" s="20">
        <f>SUMPRODUCT($G102*K102+$G103*K103)/$G104</f>
        <v>2706.6123333137725</v>
      </c>
      <c r="L104" s="178" t="e">
        <f>SUMPRODUCT(F102*L102+F103*L103)/F104</f>
        <v>#REF!</v>
      </c>
      <c r="M104" s="144" t="e">
        <f>SUMPRODUCT(F102*M102+F103*M103)/F104</f>
        <v>#REF!</v>
      </c>
      <c r="N104" s="177">
        <f>J104-K104</f>
        <v>947.82730996477858</v>
      </c>
      <c r="O104"/>
      <c r="P104"/>
      <c r="Q104"/>
      <c r="R104"/>
      <c r="S104"/>
      <c r="T104"/>
      <c r="V104"/>
    </row>
    <row r="105" spans="2:22" ht="15.75" x14ac:dyDescent="0.25">
      <c r="B105" s="97"/>
      <c r="C105" s="6"/>
      <c r="D105" s="5"/>
      <c r="E105" s="5"/>
      <c r="F105" s="4"/>
      <c r="G105" s="4"/>
      <c r="H105" s="4"/>
      <c r="I105" s="4"/>
    </row>
    <row r="106" spans="2:22" ht="15.75" x14ac:dyDescent="0.25">
      <c r="B106" s="72">
        <v>15</v>
      </c>
      <c r="C106" s="120" t="s">
        <v>102</v>
      </c>
      <c r="D106" s="70"/>
      <c r="E106" s="70"/>
      <c r="F106" s="318">
        <v>3761.55</v>
      </c>
      <c r="G106" s="318">
        <v>3761.55</v>
      </c>
      <c r="H106" s="205">
        <v>481000260</v>
      </c>
      <c r="I106" s="205" t="s">
        <v>290</v>
      </c>
      <c r="J106" s="314">
        <v>4640.6203647044422</v>
      </c>
      <c r="K106" s="314">
        <v>4640.6203647044422</v>
      </c>
      <c r="L106" s="45"/>
      <c r="M106" s="45"/>
      <c r="N106" s="191"/>
    </row>
    <row r="107" spans="2:22" ht="15.75" x14ac:dyDescent="0.25">
      <c r="B107" s="72">
        <v>20</v>
      </c>
      <c r="C107" s="120" t="s">
        <v>102</v>
      </c>
      <c r="D107" s="70"/>
      <c r="E107" s="70"/>
      <c r="F107" s="315">
        <v>4005.75</v>
      </c>
      <c r="G107" s="315">
        <v>4005.75</v>
      </c>
      <c r="H107" s="205">
        <v>461000263</v>
      </c>
      <c r="I107" s="205" t="s">
        <v>289</v>
      </c>
      <c r="J107" s="314">
        <v>4648.9798871719404</v>
      </c>
      <c r="K107" s="314">
        <v>4648.9798871719404</v>
      </c>
      <c r="L107" s="45"/>
      <c r="M107" s="45"/>
      <c r="N107" s="191"/>
    </row>
    <row r="108" spans="2:22" ht="15.75" x14ac:dyDescent="0.25">
      <c r="B108" s="317">
        <v>42</v>
      </c>
      <c r="C108" s="120" t="s">
        <v>102</v>
      </c>
      <c r="D108" s="70"/>
      <c r="E108" s="70"/>
      <c r="F108" s="315">
        <v>3832.8</v>
      </c>
      <c r="G108" s="315">
        <v>3832.8</v>
      </c>
      <c r="H108" s="205">
        <v>461000266</v>
      </c>
      <c r="I108" s="205" t="s">
        <v>288</v>
      </c>
      <c r="J108" s="314">
        <v>4650.9543486329339</v>
      </c>
      <c r="K108" s="314">
        <v>4650.9543486329339</v>
      </c>
      <c r="L108" s="45"/>
      <c r="M108" s="45"/>
      <c r="N108" s="191"/>
    </row>
    <row r="109" spans="2:22" ht="15.75" x14ac:dyDescent="0.25">
      <c r="B109" s="316">
        <v>43</v>
      </c>
      <c r="C109" s="120" t="s">
        <v>102</v>
      </c>
      <c r="D109" s="70"/>
      <c r="E109" s="70"/>
      <c r="F109" s="315">
        <v>3910.95</v>
      </c>
      <c r="G109" s="315">
        <v>3910.95</v>
      </c>
      <c r="H109" s="205">
        <v>481000265</v>
      </c>
      <c r="I109" s="205" t="s">
        <v>288</v>
      </c>
      <c r="J109" s="314">
        <v>4652.2803553800595</v>
      </c>
      <c r="K109" s="314">
        <v>4652.2803553800595</v>
      </c>
      <c r="L109" s="45"/>
      <c r="M109" s="45"/>
      <c r="N109" s="191"/>
    </row>
    <row r="110" spans="2:22" ht="15.75" x14ac:dyDescent="0.25">
      <c r="B110" s="316">
        <v>47</v>
      </c>
      <c r="C110" s="120" t="s">
        <v>102</v>
      </c>
      <c r="D110" s="70"/>
      <c r="E110" s="70"/>
      <c r="F110" s="315">
        <v>3904.75</v>
      </c>
      <c r="G110" s="315">
        <v>3904.75</v>
      </c>
      <c r="H110" s="205">
        <v>481000268</v>
      </c>
      <c r="I110" s="205" t="s">
        <v>287</v>
      </c>
      <c r="J110" s="314">
        <v>4663.2057439960381</v>
      </c>
      <c r="K110" s="314">
        <v>4663.2057439960381</v>
      </c>
      <c r="L110" s="45"/>
      <c r="M110" s="45"/>
      <c r="N110" s="191"/>
    </row>
    <row r="111" spans="2:22" s="8" customFormat="1" ht="39.75" customHeight="1" x14ac:dyDescent="0.25">
      <c r="C111" s="72" t="s">
        <v>97</v>
      </c>
      <c r="D111" s="72"/>
      <c r="E111" s="72"/>
      <c r="F111" s="101">
        <f>SUM(F106:F110)</f>
        <v>19415.8</v>
      </c>
      <c r="G111" s="101">
        <f>SUM(G105:G110)</f>
        <v>19415.8</v>
      </c>
      <c r="H111" s="101"/>
      <c r="I111" s="101"/>
      <c r="J111" s="303" cm="1">
        <f t="array" ref="J111">SUMPRODUCT(F106:F110*J106:J110)/F111</f>
        <v>4651.2759210578752</v>
      </c>
      <c r="K111" s="303" cm="1">
        <f t="array" ref="K111">SUMPRODUCT(F106:F110*K106:K110)/F111</f>
        <v>4651.2759210578752</v>
      </c>
      <c r="L111" s="18">
        <f>SUMPRODUCT($F105:$F110,L105:L110)/$F111</f>
        <v>0</v>
      </c>
      <c r="M111" s="18">
        <f>SUMPRODUCT($F105:$F110,M105:M110)/$F111</f>
        <v>0</v>
      </c>
      <c r="N111" s="177">
        <f>J111-K111</f>
        <v>0</v>
      </c>
      <c r="O111"/>
      <c r="P111"/>
      <c r="Q111"/>
      <c r="R111"/>
      <c r="S111"/>
      <c r="U111"/>
    </row>
    <row r="112" spans="2:22" s="8" customFormat="1" ht="36.75" customHeight="1" x14ac:dyDescent="0.25">
      <c r="C112" s="106" t="s">
        <v>96</v>
      </c>
      <c r="D112" s="106"/>
      <c r="E112" s="106"/>
      <c r="F112" s="101">
        <v>13109.349999999999</v>
      </c>
      <c r="G112" s="101">
        <v>13109.35</v>
      </c>
      <c r="H112" s="313" t="s">
        <v>6</v>
      </c>
      <c r="I112" s="312"/>
      <c r="J112" s="303">
        <v>4741</v>
      </c>
      <c r="K112" s="303">
        <v>4741</v>
      </c>
      <c r="L112" s="18">
        <v>4665</v>
      </c>
      <c r="M112" s="174">
        <v>4665</v>
      </c>
      <c r="N112" s="177">
        <f>J112-K112</f>
        <v>0</v>
      </c>
      <c r="O112"/>
      <c r="P112"/>
      <c r="Q112"/>
      <c r="R112"/>
      <c r="S112"/>
      <c r="U112"/>
    </row>
    <row r="113" spans="2:21" s="8" customFormat="1" ht="36" customHeight="1" x14ac:dyDescent="0.25">
      <c r="C113" s="311" t="s">
        <v>95</v>
      </c>
      <c r="D113" s="311"/>
      <c r="E113" s="311"/>
      <c r="F113" s="101">
        <f>F111+F112</f>
        <v>32525.149999999998</v>
      </c>
      <c r="G113" s="101">
        <f>G111+G112</f>
        <v>32525.15</v>
      </c>
      <c r="H113" s="101"/>
      <c r="I113" s="101"/>
      <c r="J113" s="303">
        <f>SUMPRODUCT(F111:F112,J111:J112)/F113</f>
        <v>4687.4394546397325</v>
      </c>
      <c r="K113" s="303">
        <f>SUMPRODUCT($G111:$G112,K111:K112)/$G113</f>
        <v>4687.4394546397316</v>
      </c>
      <c r="L113" s="144">
        <f>SUMPRODUCT($F111:$F112,L111:L112)/$F113</f>
        <v>1880.2409135699604</v>
      </c>
      <c r="M113" s="144">
        <f>SUMPRODUCT($F111:$F112,M111:M112)/$F113</f>
        <v>1880.2409135699604</v>
      </c>
      <c r="N113" s="177">
        <f>J113-K113</f>
        <v>0</v>
      </c>
      <c r="O113"/>
      <c r="P113"/>
      <c r="Q113"/>
      <c r="R113"/>
      <c r="S113"/>
      <c r="U113"/>
    </row>
    <row r="114" spans="2:21" s="32" customFormat="1" ht="33.75" customHeight="1" x14ac:dyDescent="0.25">
      <c r="B114" s="110"/>
      <c r="C114" s="310" t="s">
        <v>94</v>
      </c>
      <c r="D114" s="309"/>
      <c r="E114" s="309"/>
      <c r="F114" s="101"/>
      <c r="G114" s="101"/>
      <c r="H114" s="101"/>
      <c r="I114" s="101"/>
      <c r="J114" s="101"/>
      <c r="K114" s="101"/>
      <c r="L114" s="308"/>
      <c r="M114" s="308"/>
      <c r="N114" s="191"/>
      <c r="O114"/>
      <c r="P114"/>
      <c r="Q114"/>
      <c r="R114"/>
      <c r="S114"/>
      <c r="U114"/>
    </row>
    <row r="115" spans="2:21" s="8" customFormat="1" ht="29.1" customHeight="1" x14ac:dyDescent="0.25">
      <c r="C115" s="258" t="s">
        <v>93</v>
      </c>
      <c r="D115" s="258"/>
      <c r="E115" s="258"/>
      <c r="F115" s="101">
        <f>F102+F111</f>
        <v>247189.64999999997</v>
      </c>
      <c r="G115" s="101">
        <f>G102+G111</f>
        <v>248760.93527761541</v>
      </c>
      <c r="H115" s="101"/>
      <c r="I115" s="101"/>
      <c r="J115" s="303">
        <f>SUMPRODUCT(G102*J102+G111*J111)/G115</f>
        <v>3734.943613906506</v>
      </c>
      <c r="K115" s="303">
        <f>SUMPRODUCT(F102*K102+F111*K111)/F115</f>
        <v>2868.8119091193871</v>
      </c>
      <c r="L115" s="307" t="e">
        <f>SUMPRODUCT(H102*L102+H111*L111)/H115</f>
        <v>#REF!</v>
      </c>
      <c r="M115" s="307" t="e">
        <f>SUMPRODUCT(I102*M102+I111*M111)/I115</f>
        <v>#REF!</v>
      </c>
      <c r="N115" s="177">
        <f>J115-K115</f>
        <v>866.13170478711891</v>
      </c>
      <c r="O115"/>
      <c r="P115"/>
      <c r="Q115"/>
      <c r="R115"/>
      <c r="S115"/>
      <c r="U115"/>
    </row>
    <row r="116" spans="2:21" s="8" customFormat="1" ht="30" customHeight="1" x14ac:dyDescent="0.25">
      <c r="C116" s="106" t="s">
        <v>92</v>
      </c>
      <c r="D116" s="106"/>
      <c r="E116" s="106"/>
      <c r="F116" s="101">
        <f>F112+F103</f>
        <v>32617.949999999997</v>
      </c>
      <c r="G116" s="101">
        <f>G112+G103</f>
        <v>32617.949999999997</v>
      </c>
      <c r="H116" s="306" t="s">
        <v>6</v>
      </c>
      <c r="I116" s="305"/>
      <c r="J116" s="303">
        <f>SUMPRODUCT(G103*J103+G112*J112)/G116</f>
        <v>4070.536632437048</v>
      </c>
      <c r="K116" s="303">
        <f>SUMPRODUCT(G103*K103+G112*K112)/G116</f>
        <v>3452.1074423745208</v>
      </c>
      <c r="L116" s="304" t="e">
        <f>SUMPRODUCT(#REF!*#REF!+$F112*L112)/$F116</f>
        <v>#REF!</v>
      </c>
      <c r="M116" s="304" t="e">
        <f>SUMPRODUCT(#REF!*#REF!+$F112*M112)/$F116</f>
        <v>#REF!</v>
      </c>
      <c r="N116" s="177">
        <f>J116-K116</f>
        <v>618.42919006252714</v>
      </c>
      <c r="O116"/>
      <c r="P116"/>
      <c r="Q116"/>
      <c r="R116"/>
      <c r="S116"/>
      <c r="U116"/>
    </row>
    <row r="117" spans="2:21" s="8" customFormat="1" ht="36" customHeight="1" x14ac:dyDescent="0.25">
      <c r="C117" s="72" t="s">
        <v>91</v>
      </c>
      <c r="D117" s="72"/>
      <c r="E117" s="72"/>
      <c r="F117" s="101">
        <f>+F116+F115</f>
        <v>279807.59999999998</v>
      </c>
      <c r="G117" s="101">
        <f>+G116+G115</f>
        <v>281378.88527761539</v>
      </c>
      <c r="H117" s="101"/>
      <c r="I117" s="101"/>
      <c r="J117" s="303">
        <f>SUMPRODUCT(G115*J115+G116*J116)/G117</f>
        <v>3773.8461644229687</v>
      </c>
      <c r="K117" s="303">
        <f>SUMPRODUCT($F115:$F116,K115:K116)/$F117</f>
        <v>2936.8082914154334</v>
      </c>
      <c r="L117" s="20" t="e">
        <f>SUMPRODUCT($F115*L115+$F116*L116)/$F117</f>
        <v>#REF!</v>
      </c>
      <c r="M117" s="20" t="e">
        <f>SUMPRODUCT($F115*M115+$F116*M116)/$F117</f>
        <v>#REF!</v>
      </c>
      <c r="N117" s="177">
        <f>J117-K117</f>
        <v>837.03787300753538</v>
      </c>
      <c r="O117"/>
      <c r="P117"/>
      <c r="Q117"/>
      <c r="R117"/>
      <c r="S117"/>
      <c r="U117"/>
    </row>
    <row r="119" spans="2:21" x14ac:dyDescent="0.25">
      <c r="B119" s="17"/>
      <c r="C119" s="17"/>
      <c r="D119" s="17"/>
      <c r="E119" s="17"/>
      <c r="F119" s="17"/>
      <c r="G119" s="17"/>
      <c r="H119" s="17"/>
      <c r="I119" s="17"/>
      <c r="J119" s="17"/>
      <c r="K119" s="17"/>
    </row>
    <row r="120" spans="2:21" x14ac:dyDescent="0.25">
      <c r="B120" s="17"/>
      <c r="C120" s="17"/>
      <c r="D120" s="17"/>
      <c r="E120" s="17"/>
      <c r="F120" s="17"/>
      <c r="G120" s="17"/>
      <c r="H120" s="17"/>
      <c r="I120" s="8"/>
      <c r="J120" s="8"/>
      <c r="K120" s="16"/>
    </row>
    <row r="121" spans="2:21" x14ac:dyDescent="0.25">
      <c r="B121" s="17"/>
      <c r="C121" s="17"/>
      <c r="D121" s="17"/>
      <c r="E121" s="17"/>
      <c r="F121" s="17"/>
      <c r="G121" s="17"/>
      <c r="H121" s="17"/>
      <c r="I121" s="17"/>
      <c r="J121" s="17"/>
      <c r="K121" s="17"/>
      <c r="L121" s="17"/>
      <c r="M121" s="17"/>
    </row>
  </sheetData>
  <mergeCells count="7">
    <mergeCell ref="B121:M121"/>
    <mergeCell ref="H103:I103"/>
    <mergeCell ref="H112:I112"/>
    <mergeCell ref="C114:E114"/>
    <mergeCell ref="H116:I116"/>
    <mergeCell ref="B119:K119"/>
    <mergeCell ref="B120:H120"/>
  </mergeCells>
  <conditionalFormatting sqref="C102:C103">
    <cfRule type="expression" dxfId="910" priority="58" stopIfTrue="1">
      <formula>IF(O102&lt;#REF!,TRUE,FALSE)</formula>
    </cfRule>
    <cfRule type="expression" dxfId="909" priority="59" stopIfTrue="1">
      <formula>IF(O102&lt;#REF!,TRUE,FALSE)</formula>
    </cfRule>
    <cfRule type="expression" dxfId="908" priority="60" stopIfTrue="1">
      <formula>IF(O102&gt;#REF!,TRUE,FALSE)</formula>
    </cfRule>
    <cfRule type="expression" dxfId="907" priority="61" stopIfTrue="1">
      <formula>IF(N102&lt;#REF!,TRUE,FALSE)</formula>
    </cfRule>
    <cfRule type="expression" dxfId="906" priority="62" stopIfTrue="1">
      <formula>IF(N102&lt;#REF!,TRUE,FALSE)</formula>
    </cfRule>
    <cfRule type="expression" dxfId="905" priority="63" stopIfTrue="1">
      <formula>IF(N102&gt;#REF!,TRUE,FALSE)</formula>
    </cfRule>
    <cfRule type="expression" dxfId="904" priority="64" stopIfTrue="1">
      <formula>IF(R102&lt;#REF!,TRUE,FALSE)</formula>
    </cfRule>
    <cfRule type="expression" dxfId="903" priority="65" stopIfTrue="1">
      <formula>IF(R102&lt;#REF!,TRUE,FALSE)</formula>
    </cfRule>
    <cfRule type="expression" dxfId="902" priority="66" stopIfTrue="1">
      <formula>IF(R102&gt;#REF!,TRUE,FALSE)</formula>
    </cfRule>
    <cfRule type="expression" dxfId="901" priority="67" stopIfTrue="1">
      <formula>IF(O102&lt;#REF!,TRUE,FALSE)</formula>
    </cfRule>
    <cfRule type="expression" dxfId="900" priority="68" stopIfTrue="1">
      <formula>IF(O102&lt;#REF!,TRUE,FALSE)</formula>
    </cfRule>
    <cfRule type="expression" dxfId="899" priority="69" stopIfTrue="1">
      <formula>IF(O102&gt;#REF!,TRUE,FALSE)</formula>
    </cfRule>
    <cfRule type="expression" dxfId="898" priority="70" stopIfTrue="1">
      <formula>IF(Q102&lt;#REF!,TRUE,FALSE)</formula>
    </cfRule>
    <cfRule type="expression" dxfId="897" priority="71" stopIfTrue="1">
      <formula>IF(Q102&lt;#REF!,TRUE,FALSE)</formula>
    </cfRule>
    <cfRule type="expression" dxfId="896" priority="72" stopIfTrue="1">
      <formula>IF(Q102&gt;#REF!,TRUE,FALSE)</formula>
    </cfRule>
    <cfRule type="expression" dxfId="895" priority="73" stopIfTrue="1">
      <formula>IF(R102&lt;#REF!,TRUE,FALSE)</formula>
    </cfRule>
    <cfRule type="expression" dxfId="894" priority="74" stopIfTrue="1">
      <formula>IF(R102&lt;#REF!,TRUE,FALSE)</formula>
    </cfRule>
    <cfRule type="expression" dxfId="893" priority="75" stopIfTrue="1">
      <formula>IF(R102&gt;#REF!,TRUE,FALSE)</formula>
    </cfRule>
    <cfRule type="expression" dxfId="892" priority="76" stopIfTrue="1">
      <formula>IF(O102&lt;#REF!,TRUE,FALSE)</formula>
    </cfRule>
    <cfRule type="expression" dxfId="891" priority="77" stopIfTrue="1">
      <formula>IF(O102&lt;#REF!,TRUE,FALSE)</formula>
    </cfRule>
    <cfRule type="expression" dxfId="890" priority="78" stopIfTrue="1">
      <formula>IF(O102&gt;#REF!,TRUE,FALSE)</formula>
    </cfRule>
    <cfRule type="expression" dxfId="889" priority="79" stopIfTrue="1">
      <formula>IF(Q102&lt;#REF!,TRUE,FALSE)</formula>
    </cfRule>
    <cfRule type="expression" dxfId="888" priority="80" stopIfTrue="1">
      <formula>IF(Q102&lt;#REF!,TRUE,FALSE)</formula>
    </cfRule>
    <cfRule type="expression" dxfId="887" priority="81" stopIfTrue="1">
      <formula>IF(Q102&gt;#REF!,TRUE,FALSE)</formula>
    </cfRule>
    <cfRule type="expression" dxfId="886" priority="82" stopIfTrue="1">
      <formula>IF(R102&lt;#REF!,TRUE,FALSE)</formula>
    </cfRule>
    <cfRule type="expression" dxfId="885" priority="83" stopIfTrue="1">
      <formula>IF(R102&lt;#REF!,TRUE,FALSE)</formula>
    </cfRule>
    <cfRule type="expression" dxfId="884" priority="84" stopIfTrue="1">
      <formula>IF(R102&gt;#REF!,TRUE,FALSE)</formula>
    </cfRule>
    <cfRule type="expression" dxfId="883" priority="85" stopIfTrue="1">
      <formula>IF(O102&lt;#REF!,TRUE,FALSE)</formula>
    </cfRule>
    <cfRule type="expression" dxfId="882" priority="86" stopIfTrue="1">
      <formula>IF(O102&lt;#REF!,TRUE,FALSE)</formula>
    </cfRule>
    <cfRule type="expression" dxfId="881" priority="87" stopIfTrue="1">
      <formula>IF(O102&gt;#REF!,TRUE,FALSE)</formula>
    </cfRule>
    <cfRule type="expression" dxfId="880" priority="88" stopIfTrue="1">
      <formula>IF(Q102&lt;#REF!,TRUE,FALSE)</formula>
    </cfRule>
    <cfRule type="expression" dxfId="879" priority="89" stopIfTrue="1">
      <formula>IF(Q102&lt;#REF!,TRUE,FALSE)</formula>
    </cfRule>
    <cfRule type="expression" dxfId="878" priority="90" stopIfTrue="1">
      <formula>IF(Q102&gt;#REF!,TRUE,FALSE)</formula>
    </cfRule>
    <cfRule type="expression" dxfId="877" priority="91" stopIfTrue="1">
      <formula>IF(#REF!&lt;#REF!,TRUE,FALSE)</formula>
    </cfRule>
    <cfRule type="expression" dxfId="876" priority="92" stopIfTrue="1">
      <formula>IF(#REF!&lt;#REF!,TRUE,FALSE)</formula>
    </cfRule>
    <cfRule type="expression" dxfId="875" priority="93" stopIfTrue="1">
      <formula>IF(#REF!&gt;#REF!,TRUE,FALSE)</formula>
    </cfRule>
    <cfRule type="expression" dxfId="874" priority="94" stopIfTrue="1">
      <formula>IF(N102&lt;#REF!,TRUE,FALSE)</formula>
    </cfRule>
    <cfRule type="expression" dxfId="873" priority="95" stopIfTrue="1">
      <formula>IF(N102&lt;#REF!,TRUE,FALSE)</formula>
    </cfRule>
    <cfRule type="expression" dxfId="872" priority="96" stopIfTrue="1">
      <formula>IF(N102&gt;#REF!,TRUE,FALSE)</formula>
    </cfRule>
    <cfRule type="expression" dxfId="871" priority="97" stopIfTrue="1">
      <formula>IF(#REF!&lt;#REF!,TRUE,FALSE)</formula>
    </cfRule>
    <cfRule type="expression" dxfId="870" priority="98" stopIfTrue="1">
      <formula>IF(#REF!&lt;#REF!,TRUE,FALSE)</formula>
    </cfRule>
    <cfRule type="expression" dxfId="869" priority="99" stopIfTrue="1">
      <formula>IF(#REF!&gt;#REF!,TRUE,FALSE)</formula>
    </cfRule>
    <cfRule type="expression" dxfId="868" priority="100" stopIfTrue="1">
      <formula>IF(Q102&lt;#REF!,TRUE,FALSE)</formula>
    </cfRule>
    <cfRule type="expression" dxfId="867" priority="101" stopIfTrue="1">
      <formula>IF(Q102&lt;#REF!,TRUE,FALSE)</formula>
    </cfRule>
    <cfRule type="expression" dxfId="866" priority="102" stopIfTrue="1">
      <formula>IF(Q102&gt;#REF!,TRUE,FALSE)</formula>
    </cfRule>
    <cfRule type="expression" dxfId="865" priority="103" stopIfTrue="1">
      <formula>IF(R102&lt;#REF!,TRUE,FALSE)</formula>
    </cfRule>
    <cfRule type="expression" dxfId="864" priority="104" stopIfTrue="1">
      <formula>IF(R102&lt;#REF!,TRUE,FALSE)</formula>
    </cfRule>
    <cfRule type="expression" dxfId="863" priority="105" stopIfTrue="1">
      <formula>IF(R102&gt;#REF!,TRUE,FALSE)</formula>
    </cfRule>
    <cfRule type="expression" dxfId="862" priority="106" stopIfTrue="1">
      <formula>IF(O102&lt;#REF!,TRUE,FALSE)</formula>
    </cfRule>
    <cfRule type="expression" dxfId="861" priority="107" stopIfTrue="1">
      <formula>IF(O102&lt;#REF!,TRUE,FALSE)</formula>
    </cfRule>
    <cfRule type="expression" dxfId="860" priority="108" stopIfTrue="1">
      <formula>IF(O102&gt;#REF!,TRUE,FALSE)</formula>
    </cfRule>
    <cfRule type="expression" dxfId="859" priority="109" stopIfTrue="1">
      <formula>IF(Q102&lt;#REF!,TRUE,FALSE)</formula>
    </cfRule>
    <cfRule type="expression" dxfId="858" priority="110" stopIfTrue="1">
      <formula>IF(Q102&lt;#REF!,TRUE,FALSE)</formula>
    </cfRule>
    <cfRule type="expression" dxfId="857" priority="111" stopIfTrue="1">
      <formula>IF(Q102&gt;#REF!,TRUE,FALSE)</formula>
    </cfRule>
    <cfRule type="expression" dxfId="856" priority="112" stopIfTrue="1">
      <formula>IF(#REF!&lt;#REF!,TRUE,FALSE)</formula>
    </cfRule>
    <cfRule type="expression" dxfId="855" priority="113" stopIfTrue="1">
      <formula>IF(#REF!&lt;#REF!,TRUE,FALSE)</formula>
    </cfRule>
    <cfRule type="expression" dxfId="854" priority="114" stopIfTrue="1">
      <formula>IF(#REF!&gt;#REF!,TRUE,FALSE)</formula>
    </cfRule>
  </conditionalFormatting>
  <conditionalFormatting sqref="C103">
    <cfRule type="expression" dxfId="853" priority="1" stopIfTrue="1">
      <formula>IF(O103&lt;#REF!,TRUE,FALSE)</formula>
    </cfRule>
    <cfRule type="expression" dxfId="852" priority="2" stopIfTrue="1">
      <formula>IF(O103&lt;#REF!,TRUE,FALSE)</formula>
    </cfRule>
    <cfRule type="expression" dxfId="851" priority="3" stopIfTrue="1">
      <formula>IF(O103&gt;#REF!,TRUE,FALSE)</formula>
    </cfRule>
    <cfRule type="expression" dxfId="850" priority="4" stopIfTrue="1">
      <formula>IF(N103&lt;#REF!,TRUE,FALSE)</formula>
    </cfRule>
    <cfRule type="expression" dxfId="849" priority="5" stopIfTrue="1">
      <formula>IF(N103&lt;#REF!,TRUE,FALSE)</formula>
    </cfRule>
    <cfRule type="expression" dxfId="848" priority="6" stopIfTrue="1">
      <formula>IF(N103&gt;#REF!,TRUE,FALSE)</formula>
    </cfRule>
    <cfRule type="expression" dxfId="847" priority="7" stopIfTrue="1">
      <formula>IF(R103&lt;#REF!,TRUE,FALSE)</formula>
    </cfRule>
    <cfRule type="expression" dxfId="846" priority="8" stopIfTrue="1">
      <formula>IF(R103&lt;#REF!,TRUE,FALSE)</formula>
    </cfRule>
    <cfRule type="expression" dxfId="845" priority="9" stopIfTrue="1">
      <formula>IF(R103&gt;#REF!,TRUE,FALSE)</formula>
    </cfRule>
    <cfRule type="expression" dxfId="844" priority="10" stopIfTrue="1">
      <formula>IF(O103&lt;#REF!,TRUE,FALSE)</formula>
    </cfRule>
    <cfRule type="expression" dxfId="843" priority="11" stopIfTrue="1">
      <formula>IF(O103&lt;#REF!,TRUE,FALSE)</formula>
    </cfRule>
    <cfRule type="expression" dxfId="842" priority="12" stopIfTrue="1">
      <formula>IF(O103&gt;#REF!,TRUE,FALSE)</formula>
    </cfRule>
    <cfRule type="expression" dxfId="841" priority="13" stopIfTrue="1">
      <formula>IF(Q103&lt;#REF!,TRUE,FALSE)</formula>
    </cfRule>
    <cfRule type="expression" dxfId="840" priority="14" stopIfTrue="1">
      <formula>IF(Q103&lt;#REF!,TRUE,FALSE)</formula>
    </cfRule>
    <cfRule type="expression" dxfId="839" priority="15" stopIfTrue="1">
      <formula>IF(Q103&gt;#REF!,TRUE,FALSE)</formula>
    </cfRule>
    <cfRule type="expression" dxfId="838" priority="16" stopIfTrue="1">
      <formula>IF(R103&lt;#REF!,TRUE,FALSE)</formula>
    </cfRule>
    <cfRule type="expression" dxfId="837" priority="17" stopIfTrue="1">
      <formula>IF(R103&lt;#REF!,TRUE,FALSE)</formula>
    </cfRule>
    <cfRule type="expression" dxfId="836" priority="18" stopIfTrue="1">
      <formula>IF(R103&gt;#REF!,TRUE,FALSE)</formula>
    </cfRule>
    <cfRule type="expression" dxfId="835" priority="19" stopIfTrue="1">
      <formula>IF(O103&lt;#REF!,TRUE,FALSE)</formula>
    </cfRule>
    <cfRule type="expression" dxfId="834" priority="20" stopIfTrue="1">
      <formula>IF(O103&lt;#REF!,TRUE,FALSE)</formula>
    </cfRule>
    <cfRule type="expression" dxfId="833" priority="21" stopIfTrue="1">
      <formula>IF(O103&gt;#REF!,TRUE,FALSE)</formula>
    </cfRule>
    <cfRule type="expression" dxfId="832" priority="22" stopIfTrue="1">
      <formula>IF(Q103&lt;#REF!,TRUE,FALSE)</formula>
    </cfRule>
    <cfRule type="expression" dxfId="831" priority="23" stopIfTrue="1">
      <formula>IF(Q103&lt;#REF!,TRUE,FALSE)</formula>
    </cfRule>
    <cfRule type="expression" dxfId="830" priority="24" stopIfTrue="1">
      <formula>IF(Q103&gt;#REF!,TRUE,FALSE)</formula>
    </cfRule>
    <cfRule type="expression" dxfId="829" priority="25" stopIfTrue="1">
      <formula>IF(R103&lt;#REF!,TRUE,FALSE)</formula>
    </cfRule>
    <cfRule type="expression" dxfId="828" priority="26" stopIfTrue="1">
      <formula>IF(R103&lt;#REF!,TRUE,FALSE)</formula>
    </cfRule>
    <cfRule type="expression" dxfId="827" priority="27" stopIfTrue="1">
      <formula>IF(R103&gt;#REF!,TRUE,FALSE)</formula>
    </cfRule>
    <cfRule type="expression" dxfId="826" priority="28" stopIfTrue="1">
      <formula>IF(O103&lt;#REF!,TRUE,FALSE)</formula>
    </cfRule>
    <cfRule type="expression" dxfId="825" priority="29" stopIfTrue="1">
      <formula>IF(O103&lt;#REF!,TRUE,FALSE)</formula>
    </cfRule>
    <cfRule type="expression" dxfId="824" priority="30" stopIfTrue="1">
      <formula>IF(O103&gt;#REF!,TRUE,FALSE)</formula>
    </cfRule>
    <cfRule type="expression" dxfId="823" priority="31" stopIfTrue="1">
      <formula>IF(Q103&lt;#REF!,TRUE,FALSE)</formula>
    </cfRule>
    <cfRule type="expression" dxfId="822" priority="32" stopIfTrue="1">
      <formula>IF(Q103&lt;#REF!,TRUE,FALSE)</formula>
    </cfRule>
    <cfRule type="expression" dxfId="821" priority="33" stopIfTrue="1">
      <formula>IF(Q103&gt;#REF!,TRUE,FALSE)</formula>
    </cfRule>
    <cfRule type="expression" dxfId="820" priority="34" stopIfTrue="1">
      <formula>IF(#REF!&lt;#REF!,TRUE,FALSE)</formula>
    </cfRule>
    <cfRule type="expression" dxfId="819" priority="35" stopIfTrue="1">
      <formula>IF(#REF!&lt;#REF!,TRUE,FALSE)</formula>
    </cfRule>
    <cfRule type="expression" dxfId="818" priority="36" stopIfTrue="1">
      <formula>IF(#REF!&gt;#REF!,TRUE,FALSE)</formula>
    </cfRule>
    <cfRule type="expression" dxfId="817" priority="37" stopIfTrue="1">
      <formula>IF(N103&lt;#REF!,TRUE,FALSE)</formula>
    </cfRule>
    <cfRule type="expression" dxfId="816" priority="38" stopIfTrue="1">
      <formula>IF(N103&lt;#REF!,TRUE,FALSE)</formula>
    </cfRule>
    <cfRule type="expression" dxfId="815" priority="39" stopIfTrue="1">
      <formula>IF(N103&gt;#REF!,TRUE,FALSE)</formula>
    </cfRule>
    <cfRule type="expression" dxfId="814" priority="40" stopIfTrue="1">
      <formula>IF(#REF!&lt;#REF!,TRUE,FALSE)</formula>
    </cfRule>
    <cfRule type="expression" dxfId="813" priority="41" stopIfTrue="1">
      <formula>IF(#REF!&lt;#REF!,TRUE,FALSE)</formula>
    </cfRule>
    <cfRule type="expression" dxfId="812" priority="42" stopIfTrue="1">
      <formula>IF(#REF!&gt;#REF!,TRUE,FALSE)</formula>
    </cfRule>
    <cfRule type="expression" dxfId="811" priority="43" stopIfTrue="1">
      <formula>IF(Q103&lt;#REF!,TRUE,FALSE)</formula>
    </cfRule>
    <cfRule type="expression" dxfId="810" priority="44" stopIfTrue="1">
      <formula>IF(Q103&lt;#REF!,TRUE,FALSE)</formula>
    </cfRule>
    <cfRule type="expression" dxfId="809" priority="45" stopIfTrue="1">
      <formula>IF(Q103&gt;#REF!,TRUE,FALSE)</formula>
    </cfRule>
    <cfRule type="expression" dxfId="808" priority="46" stopIfTrue="1">
      <formula>IF(R103&lt;#REF!,TRUE,FALSE)</formula>
    </cfRule>
    <cfRule type="expression" dxfId="807" priority="47" stopIfTrue="1">
      <formula>IF(R103&lt;#REF!,TRUE,FALSE)</formula>
    </cfRule>
    <cfRule type="expression" dxfId="806" priority="48" stopIfTrue="1">
      <formula>IF(R103&gt;#REF!,TRUE,FALSE)</formula>
    </cfRule>
    <cfRule type="expression" dxfId="805" priority="49" stopIfTrue="1">
      <formula>IF(O103&lt;#REF!,TRUE,FALSE)</formula>
    </cfRule>
    <cfRule type="expression" dxfId="804" priority="50" stopIfTrue="1">
      <formula>IF(O103&lt;#REF!,TRUE,FALSE)</formula>
    </cfRule>
    <cfRule type="expression" dxfId="803" priority="51" stopIfTrue="1">
      <formula>IF(O103&gt;#REF!,TRUE,FALSE)</formula>
    </cfRule>
    <cfRule type="expression" dxfId="802" priority="52" stopIfTrue="1">
      <formula>IF(Q103&lt;#REF!,TRUE,FALSE)</formula>
    </cfRule>
    <cfRule type="expression" dxfId="801" priority="53" stopIfTrue="1">
      <formula>IF(Q103&lt;#REF!,TRUE,FALSE)</formula>
    </cfRule>
    <cfRule type="expression" dxfId="800" priority="54" stopIfTrue="1">
      <formula>IF(Q103&gt;#REF!,TRUE,FALSE)</formula>
    </cfRule>
    <cfRule type="expression" dxfId="799" priority="55" stopIfTrue="1">
      <formula>IF(#REF!&lt;#REF!,TRUE,FALSE)</formula>
    </cfRule>
    <cfRule type="expression" dxfId="798" priority="56" stopIfTrue="1">
      <formula>IF(#REF!&lt;#REF!,TRUE,FALSE)</formula>
    </cfRule>
    <cfRule type="expression" dxfId="797" priority="57" stopIfTrue="1">
      <formula>IF(#REF!&gt;#REF!,TRUE,FALSE)</formula>
    </cfRule>
  </conditionalFormatting>
  <pageMargins left="0.7" right="0.7" top="0.75" bottom="0.75" header="0.3" footer="0.3"/>
  <pageSetup paperSize="9"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28CA40-CC5B-4314-A269-B977F1BA5766}">
  <dimension ref="B3:V114"/>
  <sheetViews>
    <sheetView showGridLines="0" topLeftCell="B86" workbookViewId="0">
      <selection activeCell="P14" sqref="P14"/>
    </sheetView>
  </sheetViews>
  <sheetFormatPr defaultColWidth="9.140625" defaultRowHeight="15" x14ac:dyDescent="0.25"/>
  <cols>
    <col min="1" max="1" width="10.140625" customWidth="1"/>
    <col min="2" max="2" width="8.5703125" customWidth="1"/>
    <col min="3" max="3" width="17.140625" customWidth="1"/>
    <col min="4" max="4" width="13.140625" customWidth="1"/>
    <col min="5" max="5" width="8.140625" customWidth="1"/>
    <col min="6" max="6" width="16.28515625" customWidth="1"/>
    <col min="7" max="7" width="14.140625" customWidth="1"/>
    <col min="8" max="8" width="13.85546875" customWidth="1"/>
    <col min="9" max="9" width="15.140625" customWidth="1"/>
    <col min="10" max="10" width="12.28515625" customWidth="1"/>
    <col min="11" max="11" width="10.42578125" customWidth="1"/>
    <col min="12" max="12" width="8.85546875" hidden="1" customWidth="1"/>
    <col min="13" max="13" width="9.5703125" hidden="1" customWidth="1"/>
    <col min="14" max="14" width="10" customWidth="1"/>
    <col min="15" max="15" width="9.5703125" bestFit="1" customWidth="1"/>
    <col min="257" max="257" width="10.140625" customWidth="1"/>
    <col min="258" max="258" width="8.5703125" customWidth="1"/>
    <col min="259" max="259" width="14.140625" customWidth="1"/>
    <col min="260" max="260" width="13.140625" customWidth="1"/>
    <col min="261" max="261" width="8.140625" customWidth="1"/>
    <col min="262" max="262" width="16.28515625" customWidth="1"/>
    <col min="263" max="263" width="12.7109375" customWidth="1"/>
    <col min="264" max="264" width="13.85546875" customWidth="1"/>
    <col min="265" max="265" width="15.140625" customWidth="1"/>
    <col min="266" max="266" width="9.28515625" customWidth="1"/>
    <col min="267" max="267" width="10.42578125" customWidth="1"/>
    <col min="268" max="268" width="8.85546875" customWidth="1"/>
    <col min="269" max="269" width="9.5703125" customWidth="1"/>
    <col min="270" max="270" width="10" customWidth="1"/>
    <col min="271" max="271" width="9.5703125" bestFit="1" customWidth="1"/>
    <col min="513" max="513" width="10.140625" customWidth="1"/>
    <col min="514" max="514" width="8.5703125" customWidth="1"/>
    <col min="515" max="515" width="14.140625" customWidth="1"/>
    <col min="516" max="516" width="13.140625" customWidth="1"/>
    <col min="517" max="517" width="8.140625" customWidth="1"/>
    <col min="518" max="518" width="16.28515625" customWidth="1"/>
    <col min="519" max="519" width="12.7109375" customWidth="1"/>
    <col min="520" max="520" width="13.85546875" customWidth="1"/>
    <col min="521" max="521" width="15.140625" customWidth="1"/>
    <col min="522" max="522" width="9.28515625" customWidth="1"/>
    <col min="523" max="523" width="10.42578125" customWidth="1"/>
    <col min="524" max="524" width="8.85546875" customWidth="1"/>
    <col min="525" max="525" width="9.5703125" customWidth="1"/>
    <col min="526" max="526" width="10" customWidth="1"/>
    <col min="527" max="527" width="9.5703125" bestFit="1" customWidth="1"/>
    <col min="769" max="769" width="10.140625" customWidth="1"/>
    <col min="770" max="770" width="8.5703125" customWidth="1"/>
    <col min="771" max="771" width="14.140625" customWidth="1"/>
    <col min="772" max="772" width="13.140625" customWidth="1"/>
    <col min="773" max="773" width="8.140625" customWidth="1"/>
    <col min="774" max="774" width="16.28515625" customWidth="1"/>
    <col min="775" max="775" width="12.7109375" customWidth="1"/>
    <col min="776" max="776" width="13.85546875" customWidth="1"/>
    <col min="777" max="777" width="15.140625" customWidth="1"/>
    <col min="778" max="778" width="9.28515625" customWidth="1"/>
    <col min="779" max="779" width="10.42578125" customWidth="1"/>
    <col min="780" max="780" width="8.85546875" customWidth="1"/>
    <col min="781" max="781" width="9.5703125" customWidth="1"/>
    <col min="782" max="782" width="10" customWidth="1"/>
    <col min="783" max="783" width="9.5703125" bestFit="1" customWidth="1"/>
    <col min="1025" max="1025" width="10.140625" customWidth="1"/>
    <col min="1026" max="1026" width="8.5703125" customWidth="1"/>
    <col min="1027" max="1027" width="14.140625" customWidth="1"/>
    <col min="1028" max="1028" width="13.140625" customWidth="1"/>
    <col min="1029" max="1029" width="8.140625" customWidth="1"/>
    <col min="1030" max="1030" width="16.28515625" customWidth="1"/>
    <col min="1031" max="1031" width="12.7109375" customWidth="1"/>
    <col min="1032" max="1032" width="13.85546875" customWidth="1"/>
    <col min="1033" max="1033" width="15.140625" customWidth="1"/>
    <col min="1034" max="1034" width="9.28515625" customWidth="1"/>
    <col min="1035" max="1035" width="10.42578125" customWidth="1"/>
    <col min="1036" max="1036" width="8.85546875" customWidth="1"/>
    <col min="1037" max="1037" width="9.5703125" customWidth="1"/>
    <col min="1038" max="1038" width="10" customWidth="1"/>
    <col min="1039" max="1039" width="9.5703125" bestFit="1" customWidth="1"/>
    <col min="1281" max="1281" width="10.140625" customWidth="1"/>
    <col min="1282" max="1282" width="8.5703125" customWidth="1"/>
    <col min="1283" max="1283" width="14.140625" customWidth="1"/>
    <col min="1284" max="1284" width="13.140625" customWidth="1"/>
    <col min="1285" max="1285" width="8.140625" customWidth="1"/>
    <col min="1286" max="1286" width="16.28515625" customWidth="1"/>
    <col min="1287" max="1287" width="12.7109375" customWidth="1"/>
    <col min="1288" max="1288" width="13.85546875" customWidth="1"/>
    <col min="1289" max="1289" width="15.140625" customWidth="1"/>
    <col min="1290" max="1290" width="9.28515625" customWidth="1"/>
    <col min="1291" max="1291" width="10.42578125" customWidth="1"/>
    <col min="1292" max="1292" width="8.85546875" customWidth="1"/>
    <col min="1293" max="1293" width="9.5703125" customWidth="1"/>
    <col min="1294" max="1294" width="10" customWidth="1"/>
    <col min="1295" max="1295" width="9.5703125" bestFit="1" customWidth="1"/>
    <col min="1537" max="1537" width="10.140625" customWidth="1"/>
    <col min="1538" max="1538" width="8.5703125" customWidth="1"/>
    <col min="1539" max="1539" width="14.140625" customWidth="1"/>
    <col min="1540" max="1540" width="13.140625" customWidth="1"/>
    <col min="1541" max="1541" width="8.140625" customWidth="1"/>
    <col min="1542" max="1542" width="16.28515625" customWidth="1"/>
    <col min="1543" max="1543" width="12.7109375" customWidth="1"/>
    <col min="1544" max="1544" width="13.85546875" customWidth="1"/>
    <col min="1545" max="1545" width="15.140625" customWidth="1"/>
    <col min="1546" max="1546" width="9.28515625" customWidth="1"/>
    <col min="1547" max="1547" width="10.42578125" customWidth="1"/>
    <col min="1548" max="1548" width="8.85546875" customWidth="1"/>
    <col min="1549" max="1549" width="9.5703125" customWidth="1"/>
    <col min="1550" max="1550" width="10" customWidth="1"/>
    <col min="1551" max="1551" width="9.5703125" bestFit="1" customWidth="1"/>
    <col min="1793" max="1793" width="10.140625" customWidth="1"/>
    <col min="1794" max="1794" width="8.5703125" customWidth="1"/>
    <col min="1795" max="1795" width="14.140625" customWidth="1"/>
    <col min="1796" max="1796" width="13.140625" customWidth="1"/>
    <col min="1797" max="1797" width="8.140625" customWidth="1"/>
    <col min="1798" max="1798" width="16.28515625" customWidth="1"/>
    <col min="1799" max="1799" width="12.7109375" customWidth="1"/>
    <col min="1800" max="1800" width="13.85546875" customWidth="1"/>
    <col min="1801" max="1801" width="15.140625" customWidth="1"/>
    <col min="1802" max="1802" width="9.28515625" customWidth="1"/>
    <col min="1803" max="1803" width="10.42578125" customWidth="1"/>
    <col min="1804" max="1804" width="8.85546875" customWidth="1"/>
    <col min="1805" max="1805" width="9.5703125" customWidth="1"/>
    <col min="1806" max="1806" width="10" customWidth="1"/>
    <col min="1807" max="1807" width="9.5703125" bestFit="1" customWidth="1"/>
    <col min="2049" max="2049" width="10.140625" customWidth="1"/>
    <col min="2050" max="2050" width="8.5703125" customWidth="1"/>
    <col min="2051" max="2051" width="14.140625" customWidth="1"/>
    <col min="2052" max="2052" width="13.140625" customWidth="1"/>
    <col min="2053" max="2053" width="8.140625" customWidth="1"/>
    <col min="2054" max="2054" width="16.28515625" customWidth="1"/>
    <col min="2055" max="2055" width="12.7109375" customWidth="1"/>
    <col min="2056" max="2056" width="13.85546875" customWidth="1"/>
    <col min="2057" max="2057" width="15.140625" customWidth="1"/>
    <col min="2058" max="2058" width="9.28515625" customWidth="1"/>
    <col min="2059" max="2059" width="10.42578125" customWidth="1"/>
    <col min="2060" max="2060" width="8.85546875" customWidth="1"/>
    <col min="2061" max="2061" width="9.5703125" customWidth="1"/>
    <col min="2062" max="2062" width="10" customWidth="1"/>
    <col min="2063" max="2063" width="9.5703125" bestFit="1" customWidth="1"/>
    <col min="2305" max="2305" width="10.140625" customWidth="1"/>
    <col min="2306" max="2306" width="8.5703125" customWidth="1"/>
    <col min="2307" max="2307" width="14.140625" customWidth="1"/>
    <col min="2308" max="2308" width="13.140625" customWidth="1"/>
    <col min="2309" max="2309" width="8.140625" customWidth="1"/>
    <col min="2310" max="2310" width="16.28515625" customWidth="1"/>
    <col min="2311" max="2311" width="12.7109375" customWidth="1"/>
    <col min="2312" max="2312" width="13.85546875" customWidth="1"/>
    <col min="2313" max="2313" width="15.140625" customWidth="1"/>
    <col min="2314" max="2314" width="9.28515625" customWidth="1"/>
    <col min="2315" max="2315" width="10.42578125" customWidth="1"/>
    <col min="2316" max="2316" width="8.85546875" customWidth="1"/>
    <col min="2317" max="2317" width="9.5703125" customWidth="1"/>
    <col min="2318" max="2318" width="10" customWidth="1"/>
    <col min="2319" max="2319" width="9.5703125" bestFit="1" customWidth="1"/>
    <col min="2561" max="2561" width="10.140625" customWidth="1"/>
    <col min="2562" max="2562" width="8.5703125" customWidth="1"/>
    <col min="2563" max="2563" width="14.140625" customWidth="1"/>
    <col min="2564" max="2564" width="13.140625" customWidth="1"/>
    <col min="2565" max="2565" width="8.140625" customWidth="1"/>
    <col min="2566" max="2566" width="16.28515625" customWidth="1"/>
    <col min="2567" max="2567" width="12.7109375" customWidth="1"/>
    <col min="2568" max="2568" width="13.85546875" customWidth="1"/>
    <col min="2569" max="2569" width="15.140625" customWidth="1"/>
    <col min="2570" max="2570" width="9.28515625" customWidth="1"/>
    <col min="2571" max="2571" width="10.42578125" customWidth="1"/>
    <col min="2572" max="2572" width="8.85546875" customWidth="1"/>
    <col min="2573" max="2573" width="9.5703125" customWidth="1"/>
    <col min="2574" max="2574" width="10" customWidth="1"/>
    <col min="2575" max="2575" width="9.5703125" bestFit="1" customWidth="1"/>
    <col min="2817" max="2817" width="10.140625" customWidth="1"/>
    <col min="2818" max="2818" width="8.5703125" customWidth="1"/>
    <col min="2819" max="2819" width="14.140625" customWidth="1"/>
    <col min="2820" max="2820" width="13.140625" customWidth="1"/>
    <col min="2821" max="2821" width="8.140625" customWidth="1"/>
    <col min="2822" max="2822" width="16.28515625" customWidth="1"/>
    <col min="2823" max="2823" width="12.7109375" customWidth="1"/>
    <col min="2824" max="2824" width="13.85546875" customWidth="1"/>
    <col min="2825" max="2825" width="15.140625" customWidth="1"/>
    <col min="2826" max="2826" width="9.28515625" customWidth="1"/>
    <col min="2827" max="2827" width="10.42578125" customWidth="1"/>
    <col min="2828" max="2828" width="8.85546875" customWidth="1"/>
    <col min="2829" max="2829" width="9.5703125" customWidth="1"/>
    <col min="2830" max="2830" width="10" customWidth="1"/>
    <col min="2831" max="2831" width="9.5703125" bestFit="1" customWidth="1"/>
    <col min="3073" max="3073" width="10.140625" customWidth="1"/>
    <col min="3074" max="3074" width="8.5703125" customWidth="1"/>
    <col min="3075" max="3075" width="14.140625" customWidth="1"/>
    <col min="3076" max="3076" width="13.140625" customWidth="1"/>
    <col min="3077" max="3077" width="8.140625" customWidth="1"/>
    <col min="3078" max="3078" width="16.28515625" customWidth="1"/>
    <col min="3079" max="3079" width="12.7109375" customWidth="1"/>
    <col min="3080" max="3080" width="13.85546875" customWidth="1"/>
    <col min="3081" max="3081" width="15.140625" customWidth="1"/>
    <col min="3082" max="3082" width="9.28515625" customWidth="1"/>
    <col min="3083" max="3083" width="10.42578125" customWidth="1"/>
    <col min="3084" max="3084" width="8.85546875" customWidth="1"/>
    <col min="3085" max="3085" width="9.5703125" customWidth="1"/>
    <col min="3086" max="3086" width="10" customWidth="1"/>
    <col min="3087" max="3087" width="9.5703125" bestFit="1" customWidth="1"/>
    <col min="3329" max="3329" width="10.140625" customWidth="1"/>
    <col min="3330" max="3330" width="8.5703125" customWidth="1"/>
    <col min="3331" max="3331" width="14.140625" customWidth="1"/>
    <col min="3332" max="3332" width="13.140625" customWidth="1"/>
    <col min="3333" max="3333" width="8.140625" customWidth="1"/>
    <col min="3334" max="3334" width="16.28515625" customWidth="1"/>
    <col min="3335" max="3335" width="12.7109375" customWidth="1"/>
    <col min="3336" max="3336" width="13.85546875" customWidth="1"/>
    <col min="3337" max="3337" width="15.140625" customWidth="1"/>
    <col min="3338" max="3338" width="9.28515625" customWidth="1"/>
    <col min="3339" max="3339" width="10.42578125" customWidth="1"/>
    <col min="3340" max="3340" width="8.85546875" customWidth="1"/>
    <col min="3341" max="3341" width="9.5703125" customWidth="1"/>
    <col min="3342" max="3342" width="10" customWidth="1"/>
    <col min="3343" max="3343" width="9.5703125" bestFit="1" customWidth="1"/>
    <col min="3585" max="3585" width="10.140625" customWidth="1"/>
    <col min="3586" max="3586" width="8.5703125" customWidth="1"/>
    <col min="3587" max="3587" width="14.140625" customWidth="1"/>
    <col min="3588" max="3588" width="13.140625" customWidth="1"/>
    <col min="3589" max="3589" width="8.140625" customWidth="1"/>
    <col min="3590" max="3590" width="16.28515625" customWidth="1"/>
    <col min="3591" max="3591" width="12.7109375" customWidth="1"/>
    <col min="3592" max="3592" width="13.85546875" customWidth="1"/>
    <col min="3593" max="3593" width="15.140625" customWidth="1"/>
    <col min="3594" max="3594" width="9.28515625" customWidth="1"/>
    <col min="3595" max="3595" width="10.42578125" customWidth="1"/>
    <col min="3596" max="3596" width="8.85546875" customWidth="1"/>
    <col min="3597" max="3597" width="9.5703125" customWidth="1"/>
    <col min="3598" max="3598" width="10" customWidth="1"/>
    <col min="3599" max="3599" width="9.5703125" bestFit="1" customWidth="1"/>
    <col min="3841" max="3841" width="10.140625" customWidth="1"/>
    <col min="3842" max="3842" width="8.5703125" customWidth="1"/>
    <col min="3843" max="3843" width="14.140625" customWidth="1"/>
    <col min="3844" max="3844" width="13.140625" customWidth="1"/>
    <col min="3845" max="3845" width="8.140625" customWidth="1"/>
    <col min="3846" max="3846" width="16.28515625" customWidth="1"/>
    <col min="3847" max="3847" width="12.7109375" customWidth="1"/>
    <col min="3848" max="3848" width="13.85546875" customWidth="1"/>
    <col min="3849" max="3849" width="15.140625" customWidth="1"/>
    <col min="3850" max="3850" width="9.28515625" customWidth="1"/>
    <col min="3851" max="3851" width="10.42578125" customWidth="1"/>
    <col min="3852" max="3852" width="8.85546875" customWidth="1"/>
    <col min="3853" max="3853" width="9.5703125" customWidth="1"/>
    <col min="3854" max="3854" width="10" customWidth="1"/>
    <col min="3855" max="3855" width="9.5703125" bestFit="1" customWidth="1"/>
    <col min="4097" max="4097" width="10.140625" customWidth="1"/>
    <col min="4098" max="4098" width="8.5703125" customWidth="1"/>
    <col min="4099" max="4099" width="14.140625" customWidth="1"/>
    <col min="4100" max="4100" width="13.140625" customWidth="1"/>
    <col min="4101" max="4101" width="8.140625" customWidth="1"/>
    <col min="4102" max="4102" width="16.28515625" customWidth="1"/>
    <col min="4103" max="4103" width="12.7109375" customWidth="1"/>
    <col min="4104" max="4104" width="13.85546875" customWidth="1"/>
    <col min="4105" max="4105" width="15.140625" customWidth="1"/>
    <col min="4106" max="4106" width="9.28515625" customWidth="1"/>
    <col min="4107" max="4107" width="10.42578125" customWidth="1"/>
    <col min="4108" max="4108" width="8.85546875" customWidth="1"/>
    <col min="4109" max="4109" width="9.5703125" customWidth="1"/>
    <col min="4110" max="4110" width="10" customWidth="1"/>
    <col min="4111" max="4111" width="9.5703125" bestFit="1" customWidth="1"/>
    <col min="4353" max="4353" width="10.140625" customWidth="1"/>
    <col min="4354" max="4354" width="8.5703125" customWidth="1"/>
    <col min="4355" max="4355" width="14.140625" customWidth="1"/>
    <col min="4356" max="4356" width="13.140625" customWidth="1"/>
    <col min="4357" max="4357" width="8.140625" customWidth="1"/>
    <col min="4358" max="4358" width="16.28515625" customWidth="1"/>
    <col min="4359" max="4359" width="12.7109375" customWidth="1"/>
    <col min="4360" max="4360" width="13.85546875" customWidth="1"/>
    <col min="4361" max="4361" width="15.140625" customWidth="1"/>
    <col min="4362" max="4362" width="9.28515625" customWidth="1"/>
    <col min="4363" max="4363" width="10.42578125" customWidth="1"/>
    <col min="4364" max="4364" width="8.85546875" customWidth="1"/>
    <col min="4365" max="4365" width="9.5703125" customWidth="1"/>
    <col min="4366" max="4366" width="10" customWidth="1"/>
    <col min="4367" max="4367" width="9.5703125" bestFit="1" customWidth="1"/>
    <col min="4609" max="4609" width="10.140625" customWidth="1"/>
    <col min="4610" max="4610" width="8.5703125" customWidth="1"/>
    <col min="4611" max="4611" width="14.140625" customWidth="1"/>
    <col min="4612" max="4612" width="13.140625" customWidth="1"/>
    <col min="4613" max="4613" width="8.140625" customWidth="1"/>
    <col min="4614" max="4614" width="16.28515625" customWidth="1"/>
    <col min="4615" max="4615" width="12.7109375" customWidth="1"/>
    <col min="4616" max="4616" width="13.85546875" customWidth="1"/>
    <col min="4617" max="4617" width="15.140625" customWidth="1"/>
    <col min="4618" max="4618" width="9.28515625" customWidth="1"/>
    <col min="4619" max="4619" width="10.42578125" customWidth="1"/>
    <col min="4620" max="4620" width="8.85546875" customWidth="1"/>
    <col min="4621" max="4621" width="9.5703125" customWidth="1"/>
    <col min="4622" max="4622" width="10" customWidth="1"/>
    <col min="4623" max="4623" width="9.5703125" bestFit="1" customWidth="1"/>
    <col min="4865" max="4865" width="10.140625" customWidth="1"/>
    <col min="4866" max="4866" width="8.5703125" customWidth="1"/>
    <col min="4867" max="4867" width="14.140625" customWidth="1"/>
    <col min="4868" max="4868" width="13.140625" customWidth="1"/>
    <col min="4869" max="4869" width="8.140625" customWidth="1"/>
    <col min="4870" max="4870" width="16.28515625" customWidth="1"/>
    <col min="4871" max="4871" width="12.7109375" customWidth="1"/>
    <col min="4872" max="4872" width="13.85546875" customWidth="1"/>
    <col min="4873" max="4873" width="15.140625" customWidth="1"/>
    <col min="4874" max="4874" width="9.28515625" customWidth="1"/>
    <col min="4875" max="4875" width="10.42578125" customWidth="1"/>
    <col min="4876" max="4876" width="8.85546875" customWidth="1"/>
    <col min="4877" max="4877" width="9.5703125" customWidth="1"/>
    <col min="4878" max="4878" width="10" customWidth="1"/>
    <col min="4879" max="4879" width="9.5703125" bestFit="1" customWidth="1"/>
    <col min="5121" max="5121" width="10.140625" customWidth="1"/>
    <col min="5122" max="5122" width="8.5703125" customWidth="1"/>
    <col min="5123" max="5123" width="14.140625" customWidth="1"/>
    <col min="5124" max="5124" width="13.140625" customWidth="1"/>
    <col min="5125" max="5125" width="8.140625" customWidth="1"/>
    <col min="5126" max="5126" width="16.28515625" customWidth="1"/>
    <col min="5127" max="5127" width="12.7109375" customWidth="1"/>
    <col min="5128" max="5128" width="13.85546875" customWidth="1"/>
    <col min="5129" max="5129" width="15.140625" customWidth="1"/>
    <col min="5130" max="5130" width="9.28515625" customWidth="1"/>
    <col min="5131" max="5131" width="10.42578125" customWidth="1"/>
    <col min="5132" max="5132" width="8.85546875" customWidth="1"/>
    <col min="5133" max="5133" width="9.5703125" customWidth="1"/>
    <col min="5134" max="5134" width="10" customWidth="1"/>
    <col min="5135" max="5135" width="9.5703125" bestFit="1" customWidth="1"/>
    <col min="5377" max="5377" width="10.140625" customWidth="1"/>
    <col min="5378" max="5378" width="8.5703125" customWidth="1"/>
    <col min="5379" max="5379" width="14.140625" customWidth="1"/>
    <col min="5380" max="5380" width="13.140625" customWidth="1"/>
    <col min="5381" max="5381" width="8.140625" customWidth="1"/>
    <col min="5382" max="5382" width="16.28515625" customWidth="1"/>
    <col min="5383" max="5383" width="12.7109375" customWidth="1"/>
    <col min="5384" max="5384" width="13.85546875" customWidth="1"/>
    <col min="5385" max="5385" width="15.140625" customWidth="1"/>
    <col min="5386" max="5386" width="9.28515625" customWidth="1"/>
    <col min="5387" max="5387" width="10.42578125" customWidth="1"/>
    <col min="5388" max="5388" width="8.85546875" customWidth="1"/>
    <col min="5389" max="5389" width="9.5703125" customWidth="1"/>
    <col min="5390" max="5390" width="10" customWidth="1"/>
    <col min="5391" max="5391" width="9.5703125" bestFit="1" customWidth="1"/>
    <col min="5633" max="5633" width="10.140625" customWidth="1"/>
    <col min="5634" max="5634" width="8.5703125" customWidth="1"/>
    <col min="5635" max="5635" width="14.140625" customWidth="1"/>
    <col min="5636" max="5636" width="13.140625" customWidth="1"/>
    <col min="5637" max="5637" width="8.140625" customWidth="1"/>
    <col min="5638" max="5638" width="16.28515625" customWidth="1"/>
    <col min="5639" max="5639" width="12.7109375" customWidth="1"/>
    <col min="5640" max="5640" width="13.85546875" customWidth="1"/>
    <col min="5641" max="5641" width="15.140625" customWidth="1"/>
    <col min="5642" max="5642" width="9.28515625" customWidth="1"/>
    <col min="5643" max="5643" width="10.42578125" customWidth="1"/>
    <col min="5644" max="5644" width="8.85546875" customWidth="1"/>
    <col min="5645" max="5645" width="9.5703125" customWidth="1"/>
    <col min="5646" max="5646" width="10" customWidth="1"/>
    <col min="5647" max="5647" width="9.5703125" bestFit="1" customWidth="1"/>
    <col min="5889" max="5889" width="10.140625" customWidth="1"/>
    <col min="5890" max="5890" width="8.5703125" customWidth="1"/>
    <col min="5891" max="5891" width="14.140625" customWidth="1"/>
    <col min="5892" max="5892" width="13.140625" customWidth="1"/>
    <col min="5893" max="5893" width="8.140625" customWidth="1"/>
    <col min="5894" max="5894" width="16.28515625" customWidth="1"/>
    <col min="5895" max="5895" width="12.7109375" customWidth="1"/>
    <col min="5896" max="5896" width="13.85546875" customWidth="1"/>
    <col min="5897" max="5897" width="15.140625" customWidth="1"/>
    <col min="5898" max="5898" width="9.28515625" customWidth="1"/>
    <col min="5899" max="5899" width="10.42578125" customWidth="1"/>
    <col min="5900" max="5900" width="8.85546875" customWidth="1"/>
    <col min="5901" max="5901" width="9.5703125" customWidth="1"/>
    <col min="5902" max="5902" width="10" customWidth="1"/>
    <col min="5903" max="5903" width="9.5703125" bestFit="1" customWidth="1"/>
    <col min="6145" max="6145" width="10.140625" customWidth="1"/>
    <col min="6146" max="6146" width="8.5703125" customWidth="1"/>
    <col min="6147" max="6147" width="14.140625" customWidth="1"/>
    <col min="6148" max="6148" width="13.140625" customWidth="1"/>
    <col min="6149" max="6149" width="8.140625" customWidth="1"/>
    <col min="6150" max="6150" width="16.28515625" customWidth="1"/>
    <col min="6151" max="6151" width="12.7109375" customWidth="1"/>
    <col min="6152" max="6152" width="13.85546875" customWidth="1"/>
    <col min="6153" max="6153" width="15.140625" customWidth="1"/>
    <col min="6154" max="6154" width="9.28515625" customWidth="1"/>
    <col min="6155" max="6155" width="10.42578125" customWidth="1"/>
    <col min="6156" max="6156" width="8.85546875" customWidth="1"/>
    <col min="6157" max="6157" width="9.5703125" customWidth="1"/>
    <col min="6158" max="6158" width="10" customWidth="1"/>
    <col min="6159" max="6159" width="9.5703125" bestFit="1" customWidth="1"/>
    <col min="6401" max="6401" width="10.140625" customWidth="1"/>
    <col min="6402" max="6402" width="8.5703125" customWidth="1"/>
    <col min="6403" max="6403" width="14.140625" customWidth="1"/>
    <col min="6404" max="6404" width="13.140625" customWidth="1"/>
    <col min="6405" max="6405" width="8.140625" customWidth="1"/>
    <col min="6406" max="6406" width="16.28515625" customWidth="1"/>
    <col min="6407" max="6407" width="12.7109375" customWidth="1"/>
    <col min="6408" max="6408" width="13.85546875" customWidth="1"/>
    <col min="6409" max="6409" width="15.140625" customWidth="1"/>
    <col min="6410" max="6410" width="9.28515625" customWidth="1"/>
    <col min="6411" max="6411" width="10.42578125" customWidth="1"/>
    <col min="6412" max="6412" width="8.85546875" customWidth="1"/>
    <col min="6413" max="6413" width="9.5703125" customWidth="1"/>
    <col min="6414" max="6414" width="10" customWidth="1"/>
    <col min="6415" max="6415" width="9.5703125" bestFit="1" customWidth="1"/>
    <col min="6657" max="6657" width="10.140625" customWidth="1"/>
    <col min="6658" max="6658" width="8.5703125" customWidth="1"/>
    <col min="6659" max="6659" width="14.140625" customWidth="1"/>
    <col min="6660" max="6660" width="13.140625" customWidth="1"/>
    <col min="6661" max="6661" width="8.140625" customWidth="1"/>
    <col min="6662" max="6662" width="16.28515625" customWidth="1"/>
    <col min="6663" max="6663" width="12.7109375" customWidth="1"/>
    <col min="6664" max="6664" width="13.85546875" customWidth="1"/>
    <col min="6665" max="6665" width="15.140625" customWidth="1"/>
    <col min="6666" max="6666" width="9.28515625" customWidth="1"/>
    <col min="6667" max="6667" width="10.42578125" customWidth="1"/>
    <col min="6668" max="6668" width="8.85546875" customWidth="1"/>
    <col min="6669" max="6669" width="9.5703125" customWidth="1"/>
    <col min="6670" max="6670" width="10" customWidth="1"/>
    <col min="6671" max="6671" width="9.5703125" bestFit="1" customWidth="1"/>
    <col min="6913" max="6913" width="10.140625" customWidth="1"/>
    <col min="6914" max="6914" width="8.5703125" customWidth="1"/>
    <col min="6915" max="6915" width="14.140625" customWidth="1"/>
    <col min="6916" max="6916" width="13.140625" customWidth="1"/>
    <col min="6917" max="6917" width="8.140625" customWidth="1"/>
    <col min="6918" max="6918" width="16.28515625" customWidth="1"/>
    <col min="6919" max="6919" width="12.7109375" customWidth="1"/>
    <col min="6920" max="6920" width="13.85546875" customWidth="1"/>
    <col min="6921" max="6921" width="15.140625" customWidth="1"/>
    <col min="6922" max="6922" width="9.28515625" customWidth="1"/>
    <col min="6923" max="6923" width="10.42578125" customWidth="1"/>
    <col min="6924" max="6924" width="8.85546875" customWidth="1"/>
    <col min="6925" max="6925" width="9.5703125" customWidth="1"/>
    <col min="6926" max="6926" width="10" customWidth="1"/>
    <col min="6927" max="6927" width="9.5703125" bestFit="1" customWidth="1"/>
    <col min="7169" max="7169" width="10.140625" customWidth="1"/>
    <col min="7170" max="7170" width="8.5703125" customWidth="1"/>
    <col min="7171" max="7171" width="14.140625" customWidth="1"/>
    <col min="7172" max="7172" width="13.140625" customWidth="1"/>
    <col min="7173" max="7173" width="8.140625" customWidth="1"/>
    <col min="7174" max="7174" width="16.28515625" customWidth="1"/>
    <col min="7175" max="7175" width="12.7109375" customWidth="1"/>
    <col min="7176" max="7176" width="13.85546875" customWidth="1"/>
    <col min="7177" max="7177" width="15.140625" customWidth="1"/>
    <col min="7178" max="7178" width="9.28515625" customWidth="1"/>
    <col min="7179" max="7179" width="10.42578125" customWidth="1"/>
    <col min="7180" max="7180" width="8.85546875" customWidth="1"/>
    <col min="7181" max="7181" width="9.5703125" customWidth="1"/>
    <col min="7182" max="7182" width="10" customWidth="1"/>
    <col min="7183" max="7183" width="9.5703125" bestFit="1" customWidth="1"/>
    <col min="7425" max="7425" width="10.140625" customWidth="1"/>
    <col min="7426" max="7426" width="8.5703125" customWidth="1"/>
    <col min="7427" max="7427" width="14.140625" customWidth="1"/>
    <col min="7428" max="7428" width="13.140625" customWidth="1"/>
    <col min="7429" max="7429" width="8.140625" customWidth="1"/>
    <col min="7430" max="7430" width="16.28515625" customWidth="1"/>
    <col min="7431" max="7431" width="12.7109375" customWidth="1"/>
    <col min="7432" max="7432" width="13.85546875" customWidth="1"/>
    <col min="7433" max="7433" width="15.140625" customWidth="1"/>
    <col min="7434" max="7434" width="9.28515625" customWidth="1"/>
    <col min="7435" max="7435" width="10.42578125" customWidth="1"/>
    <col min="7436" max="7436" width="8.85546875" customWidth="1"/>
    <col min="7437" max="7437" width="9.5703125" customWidth="1"/>
    <col min="7438" max="7438" width="10" customWidth="1"/>
    <col min="7439" max="7439" width="9.5703125" bestFit="1" customWidth="1"/>
    <col min="7681" max="7681" width="10.140625" customWidth="1"/>
    <col min="7682" max="7682" width="8.5703125" customWidth="1"/>
    <col min="7683" max="7683" width="14.140625" customWidth="1"/>
    <col min="7684" max="7684" width="13.140625" customWidth="1"/>
    <col min="7685" max="7685" width="8.140625" customWidth="1"/>
    <col min="7686" max="7686" width="16.28515625" customWidth="1"/>
    <col min="7687" max="7687" width="12.7109375" customWidth="1"/>
    <col min="7688" max="7688" width="13.85546875" customWidth="1"/>
    <col min="7689" max="7689" width="15.140625" customWidth="1"/>
    <col min="7690" max="7690" width="9.28515625" customWidth="1"/>
    <col min="7691" max="7691" width="10.42578125" customWidth="1"/>
    <col min="7692" max="7692" width="8.85546875" customWidth="1"/>
    <col min="7693" max="7693" width="9.5703125" customWidth="1"/>
    <col min="7694" max="7694" width="10" customWidth="1"/>
    <col min="7695" max="7695" width="9.5703125" bestFit="1" customWidth="1"/>
    <col min="7937" max="7937" width="10.140625" customWidth="1"/>
    <col min="7938" max="7938" width="8.5703125" customWidth="1"/>
    <col min="7939" max="7939" width="14.140625" customWidth="1"/>
    <col min="7940" max="7940" width="13.140625" customWidth="1"/>
    <col min="7941" max="7941" width="8.140625" customWidth="1"/>
    <col min="7942" max="7942" width="16.28515625" customWidth="1"/>
    <col min="7943" max="7943" width="12.7109375" customWidth="1"/>
    <col min="7944" max="7944" width="13.85546875" customWidth="1"/>
    <col min="7945" max="7945" width="15.140625" customWidth="1"/>
    <col min="7946" max="7946" width="9.28515625" customWidth="1"/>
    <col min="7947" max="7947" width="10.42578125" customWidth="1"/>
    <col min="7948" max="7948" width="8.85546875" customWidth="1"/>
    <col min="7949" max="7949" width="9.5703125" customWidth="1"/>
    <col min="7950" max="7950" width="10" customWidth="1"/>
    <col min="7951" max="7951" width="9.5703125" bestFit="1" customWidth="1"/>
    <col min="8193" max="8193" width="10.140625" customWidth="1"/>
    <col min="8194" max="8194" width="8.5703125" customWidth="1"/>
    <col min="8195" max="8195" width="14.140625" customWidth="1"/>
    <col min="8196" max="8196" width="13.140625" customWidth="1"/>
    <col min="8197" max="8197" width="8.140625" customWidth="1"/>
    <col min="8198" max="8198" width="16.28515625" customWidth="1"/>
    <col min="8199" max="8199" width="12.7109375" customWidth="1"/>
    <col min="8200" max="8200" width="13.85546875" customWidth="1"/>
    <col min="8201" max="8201" width="15.140625" customWidth="1"/>
    <col min="8202" max="8202" width="9.28515625" customWidth="1"/>
    <col min="8203" max="8203" width="10.42578125" customWidth="1"/>
    <col min="8204" max="8204" width="8.85546875" customWidth="1"/>
    <col min="8205" max="8205" width="9.5703125" customWidth="1"/>
    <col min="8206" max="8206" width="10" customWidth="1"/>
    <col min="8207" max="8207" width="9.5703125" bestFit="1" customWidth="1"/>
    <col min="8449" max="8449" width="10.140625" customWidth="1"/>
    <col min="8450" max="8450" width="8.5703125" customWidth="1"/>
    <col min="8451" max="8451" width="14.140625" customWidth="1"/>
    <col min="8452" max="8452" width="13.140625" customWidth="1"/>
    <col min="8453" max="8453" width="8.140625" customWidth="1"/>
    <col min="8454" max="8454" width="16.28515625" customWidth="1"/>
    <col min="8455" max="8455" width="12.7109375" customWidth="1"/>
    <col min="8456" max="8456" width="13.85546875" customWidth="1"/>
    <col min="8457" max="8457" width="15.140625" customWidth="1"/>
    <col min="8458" max="8458" width="9.28515625" customWidth="1"/>
    <col min="8459" max="8459" width="10.42578125" customWidth="1"/>
    <col min="8460" max="8460" width="8.85546875" customWidth="1"/>
    <col min="8461" max="8461" width="9.5703125" customWidth="1"/>
    <col min="8462" max="8462" width="10" customWidth="1"/>
    <col min="8463" max="8463" width="9.5703125" bestFit="1" customWidth="1"/>
    <col min="8705" max="8705" width="10.140625" customWidth="1"/>
    <col min="8706" max="8706" width="8.5703125" customWidth="1"/>
    <col min="8707" max="8707" width="14.140625" customWidth="1"/>
    <col min="8708" max="8708" width="13.140625" customWidth="1"/>
    <col min="8709" max="8709" width="8.140625" customWidth="1"/>
    <col min="8710" max="8710" width="16.28515625" customWidth="1"/>
    <col min="8711" max="8711" width="12.7109375" customWidth="1"/>
    <col min="8712" max="8712" width="13.85546875" customWidth="1"/>
    <col min="8713" max="8713" width="15.140625" customWidth="1"/>
    <col min="8714" max="8714" width="9.28515625" customWidth="1"/>
    <col min="8715" max="8715" width="10.42578125" customWidth="1"/>
    <col min="8716" max="8716" width="8.85546875" customWidth="1"/>
    <col min="8717" max="8717" width="9.5703125" customWidth="1"/>
    <col min="8718" max="8718" width="10" customWidth="1"/>
    <col min="8719" max="8719" width="9.5703125" bestFit="1" customWidth="1"/>
    <col min="8961" max="8961" width="10.140625" customWidth="1"/>
    <col min="8962" max="8962" width="8.5703125" customWidth="1"/>
    <col min="8963" max="8963" width="14.140625" customWidth="1"/>
    <col min="8964" max="8964" width="13.140625" customWidth="1"/>
    <col min="8965" max="8965" width="8.140625" customWidth="1"/>
    <col min="8966" max="8966" width="16.28515625" customWidth="1"/>
    <col min="8967" max="8967" width="12.7109375" customWidth="1"/>
    <col min="8968" max="8968" width="13.85546875" customWidth="1"/>
    <col min="8969" max="8969" width="15.140625" customWidth="1"/>
    <col min="8970" max="8970" width="9.28515625" customWidth="1"/>
    <col min="8971" max="8971" width="10.42578125" customWidth="1"/>
    <col min="8972" max="8972" width="8.85546875" customWidth="1"/>
    <col min="8973" max="8973" width="9.5703125" customWidth="1"/>
    <col min="8974" max="8974" width="10" customWidth="1"/>
    <col min="8975" max="8975" width="9.5703125" bestFit="1" customWidth="1"/>
    <col min="9217" max="9217" width="10.140625" customWidth="1"/>
    <col min="9218" max="9218" width="8.5703125" customWidth="1"/>
    <col min="9219" max="9219" width="14.140625" customWidth="1"/>
    <col min="9220" max="9220" width="13.140625" customWidth="1"/>
    <col min="9221" max="9221" width="8.140625" customWidth="1"/>
    <col min="9222" max="9222" width="16.28515625" customWidth="1"/>
    <col min="9223" max="9223" width="12.7109375" customWidth="1"/>
    <col min="9224" max="9224" width="13.85546875" customWidth="1"/>
    <col min="9225" max="9225" width="15.140625" customWidth="1"/>
    <col min="9226" max="9226" width="9.28515625" customWidth="1"/>
    <col min="9227" max="9227" width="10.42578125" customWidth="1"/>
    <col min="9228" max="9228" width="8.85546875" customWidth="1"/>
    <col min="9229" max="9229" width="9.5703125" customWidth="1"/>
    <col min="9230" max="9230" width="10" customWidth="1"/>
    <col min="9231" max="9231" width="9.5703125" bestFit="1" customWidth="1"/>
    <col min="9473" max="9473" width="10.140625" customWidth="1"/>
    <col min="9474" max="9474" width="8.5703125" customWidth="1"/>
    <col min="9475" max="9475" width="14.140625" customWidth="1"/>
    <col min="9476" max="9476" width="13.140625" customWidth="1"/>
    <col min="9477" max="9477" width="8.140625" customWidth="1"/>
    <col min="9478" max="9478" width="16.28515625" customWidth="1"/>
    <col min="9479" max="9479" width="12.7109375" customWidth="1"/>
    <col min="9480" max="9480" width="13.85546875" customWidth="1"/>
    <col min="9481" max="9481" width="15.140625" customWidth="1"/>
    <col min="9482" max="9482" width="9.28515625" customWidth="1"/>
    <col min="9483" max="9483" width="10.42578125" customWidth="1"/>
    <col min="9484" max="9484" width="8.85546875" customWidth="1"/>
    <col min="9485" max="9485" width="9.5703125" customWidth="1"/>
    <col min="9486" max="9486" width="10" customWidth="1"/>
    <col min="9487" max="9487" width="9.5703125" bestFit="1" customWidth="1"/>
    <col min="9729" max="9729" width="10.140625" customWidth="1"/>
    <col min="9730" max="9730" width="8.5703125" customWidth="1"/>
    <col min="9731" max="9731" width="14.140625" customWidth="1"/>
    <col min="9732" max="9732" width="13.140625" customWidth="1"/>
    <col min="9733" max="9733" width="8.140625" customWidth="1"/>
    <col min="9734" max="9734" width="16.28515625" customWidth="1"/>
    <col min="9735" max="9735" width="12.7109375" customWidth="1"/>
    <col min="9736" max="9736" width="13.85546875" customWidth="1"/>
    <col min="9737" max="9737" width="15.140625" customWidth="1"/>
    <col min="9738" max="9738" width="9.28515625" customWidth="1"/>
    <col min="9739" max="9739" width="10.42578125" customWidth="1"/>
    <col min="9740" max="9740" width="8.85546875" customWidth="1"/>
    <col min="9741" max="9741" width="9.5703125" customWidth="1"/>
    <col min="9742" max="9742" width="10" customWidth="1"/>
    <col min="9743" max="9743" width="9.5703125" bestFit="1" customWidth="1"/>
    <col min="9985" max="9985" width="10.140625" customWidth="1"/>
    <col min="9986" max="9986" width="8.5703125" customWidth="1"/>
    <col min="9987" max="9987" width="14.140625" customWidth="1"/>
    <col min="9988" max="9988" width="13.140625" customWidth="1"/>
    <col min="9989" max="9989" width="8.140625" customWidth="1"/>
    <col min="9990" max="9990" width="16.28515625" customWidth="1"/>
    <col min="9991" max="9991" width="12.7109375" customWidth="1"/>
    <col min="9992" max="9992" width="13.85546875" customWidth="1"/>
    <col min="9993" max="9993" width="15.140625" customWidth="1"/>
    <col min="9994" max="9994" width="9.28515625" customWidth="1"/>
    <col min="9995" max="9995" width="10.42578125" customWidth="1"/>
    <col min="9996" max="9996" width="8.85546875" customWidth="1"/>
    <col min="9997" max="9997" width="9.5703125" customWidth="1"/>
    <col min="9998" max="9998" width="10" customWidth="1"/>
    <col min="9999" max="9999" width="9.5703125" bestFit="1" customWidth="1"/>
    <col min="10241" max="10241" width="10.140625" customWidth="1"/>
    <col min="10242" max="10242" width="8.5703125" customWidth="1"/>
    <col min="10243" max="10243" width="14.140625" customWidth="1"/>
    <col min="10244" max="10244" width="13.140625" customWidth="1"/>
    <col min="10245" max="10245" width="8.140625" customWidth="1"/>
    <col min="10246" max="10246" width="16.28515625" customWidth="1"/>
    <col min="10247" max="10247" width="12.7109375" customWidth="1"/>
    <col min="10248" max="10248" width="13.85546875" customWidth="1"/>
    <col min="10249" max="10249" width="15.140625" customWidth="1"/>
    <col min="10250" max="10250" width="9.28515625" customWidth="1"/>
    <col min="10251" max="10251" width="10.42578125" customWidth="1"/>
    <col min="10252" max="10252" width="8.85546875" customWidth="1"/>
    <col min="10253" max="10253" width="9.5703125" customWidth="1"/>
    <col min="10254" max="10254" width="10" customWidth="1"/>
    <col min="10255" max="10255" width="9.5703125" bestFit="1" customWidth="1"/>
    <col min="10497" max="10497" width="10.140625" customWidth="1"/>
    <col min="10498" max="10498" width="8.5703125" customWidth="1"/>
    <col min="10499" max="10499" width="14.140625" customWidth="1"/>
    <col min="10500" max="10500" width="13.140625" customWidth="1"/>
    <col min="10501" max="10501" width="8.140625" customWidth="1"/>
    <col min="10502" max="10502" width="16.28515625" customWidth="1"/>
    <col min="10503" max="10503" width="12.7109375" customWidth="1"/>
    <col min="10504" max="10504" width="13.85546875" customWidth="1"/>
    <col min="10505" max="10505" width="15.140625" customWidth="1"/>
    <col min="10506" max="10506" width="9.28515625" customWidth="1"/>
    <col min="10507" max="10507" width="10.42578125" customWidth="1"/>
    <col min="10508" max="10508" width="8.85546875" customWidth="1"/>
    <col min="10509" max="10509" width="9.5703125" customWidth="1"/>
    <col min="10510" max="10510" width="10" customWidth="1"/>
    <col min="10511" max="10511" width="9.5703125" bestFit="1" customWidth="1"/>
    <col min="10753" max="10753" width="10.140625" customWidth="1"/>
    <col min="10754" max="10754" width="8.5703125" customWidth="1"/>
    <col min="10755" max="10755" width="14.140625" customWidth="1"/>
    <col min="10756" max="10756" width="13.140625" customWidth="1"/>
    <col min="10757" max="10757" width="8.140625" customWidth="1"/>
    <col min="10758" max="10758" width="16.28515625" customWidth="1"/>
    <col min="10759" max="10759" width="12.7109375" customWidth="1"/>
    <col min="10760" max="10760" width="13.85546875" customWidth="1"/>
    <col min="10761" max="10761" width="15.140625" customWidth="1"/>
    <col min="10762" max="10762" width="9.28515625" customWidth="1"/>
    <col min="10763" max="10763" width="10.42578125" customWidth="1"/>
    <col min="10764" max="10764" width="8.85546875" customWidth="1"/>
    <col min="10765" max="10765" width="9.5703125" customWidth="1"/>
    <col min="10766" max="10766" width="10" customWidth="1"/>
    <col min="10767" max="10767" width="9.5703125" bestFit="1" customWidth="1"/>
    <col min="11009" max="11009" width="10.140625" customWidth="1"/>
    <col min="11010" max="11010" width="8.5703125" customWidth="1"/>
    <col min="11011" max="11011" width="14.140625" customWidth="1"/>
    <col min="11012" max="11012" width="13.140625" customWidth="1"/>
    <col min="11013" max="11013" width="8.140625" customWidth="1"/>
    <col min="11014" max="11014" width="16.28515625" customWidth="1"/>
    <col min="11015" max="11015" width="12.7109375" customWidth="1"/>
    <col min="11016" max="11016" width="13.85546875" customWidth="1"/>
    <col min="11017" max="11017" width="15.140625" customWidth="1"/>
    <col min="11018" max="11018" width="9.28515625" customWidth="1"/>
    <col min="11019" max="11019" width="10.42578125" customWidth="1"/>
    <col min="11020" max="11020" width="8.85546875" customWidth="1"/>
    <col min="11021" max="11021" width="9.5703125" customWidth="1"/>
    <col min="11022" max="11022" width="10" customWidth="1"/>
    <col min="11023" max="11023" width="9.5703125" bestFit="1" customWidth="1"/>
    <col min="11265" max="11265" width="10.140625" customWidth="1"/>
    <col min="11266" max="11266" width="8.5703125" customWidth="1"/>
    <col min="11267" max="11267" width="14.140625" customWidth="1"/>
    <col min="11268" max="11268" width="13.140625" customWidth="1"/>
    <col min="11269" max="11269" width="8.140625" customWidth="1"/>
    <col min="11270" max="11270" width="16.28515625" customWidth="1"/>
    <col min="11271" max="11271" width="12.7109375" customWidth="1"/>
    <col min="11272" max="11272" width="13.85546875" customWidth="1"/>
    <col min="11273" max="11273" width="15.140625" customWidth="1"/>
    <col min="11274" max="11274" width="9.28515625" customWidth="1"/>
    <col min="11275" max="11275" width="10.42578125" customWidth="1"/>
    <col min="11276" max="11276" width="8.85546875" customWidth="1"/>
    <col min="11277" max="11277" width="9.5703125" customWidth="1"/>
    <col min="11278" max="11278" width="10" customWidth="1"/>
    <col min="11279" max="11279" width="9.5703125" bestFit="1" customWidth="1"/>
    <col min="11521" max="11521" width="10.140625" customWidth="1"/>
    <col min="11522" max="11522" width="8.5703125" customWidth="1"/>
    <col min="11523" max="11523" width="14.140625" customWidth="1"/>
    <col min="11524" max="11524" width="13.140625" customWidth="1"/>
    <col min="11525" max="11525" width="8.140625" customWidth="1"/>
    <col min="11526" max="11526" width="16.28515625" customWidth="1"/>
    <col min="11527" max="11527" width="12.7109375" customWidth="1"/>
    <col min="11528" max="11528" width="13.85546875" customWidth="1"/>
    <col min="11529" max="11529" width="15.140625" customWidth="1"/>
    <col min="11530" max="11530" width="9.28515625" customWidth="1"/>
    <col min="11531" max="11531" width="10.42578125" customWidth="1"/>
    <col min="11532" max="11532" width="8.85546875" customWidth="1"/>
    <col min="11533" max="11533" width="9.5703125" customWidth="1"/>
    <col min="11534" max="11534" width="10" customWidth="1"/>
    <col min="11535" max="11535" width="9.5703125" bestFit="1" customWidth="1"/>
    <col min="11777" max="11777" width="10.140625" customWidth="1"/>
    <col min="11778" max="11778" width="8.5703125" customWidth="1"/>
    <col min="11779" max="11779" width="14.140625" customWidth="1"/>
    <col min="11780" max="11780" width="13.140625" customWidth="1"/>
    <col min="11781" max="11781" width="8.140625" customWidth="1"/>
    <col min="11782" max="11782" width="16.28515625" customWidth="1"/>
    <col min="11783" max="11783" width="12.7109375" customWidth="1"/>
    <col min="11784" max="11784" width="13.85546875" customWidth="1"/>
    <col min="11785" max="11785" width="15.140625" customWidth="1"/>
    <col min="11786" max="11786" width="9.28515625" customWidth="1"/>
    <col min="11787" max="11787" width="10.42578125" customWidth="1"/>
    <col min="11788" max="11788" width="8.85546875" customWidth="1"/>
    <col min="11789" max="11789" width="9.5703125" customWidth="1"/>
    <col min="11790" max="11790" width="10" customWidth="1"/>
    <col min="11791" max="11791" width="9.5703125" bestFit="1" customWidth="1"/>
    <col min="12033" max="12033" width="10.140625" customWidth="1"/>
    <col min="12034" max="12034" width="8.5703125" customWidth="1"/>
    <col min="12035" max="12035" width="14.140625" customWidth="1"/>
    <col min="12036" max="12036" width="13.140625" customWidth="1"/>
    <col min="12037" max="12037" width="8.140625" customWidth="1"/>
    <col min="12038" max="12038" width="16.28515625" customWidth="1"/>
    <col min="12039" max="12039" width="12.7109375" customWidth="1"/>
    <col min="12040" max="12040" width="13.85546875" customWidth="1"/>
    <col min="12041" max="12041" width="15.140625" customWidth="1"/>
    <col min="12042" max="12042" width="9.28515625" customWidth="1"/>
    <col min="12043" max="12043" width="10.42578125" customWidth="1"/>
    <col min="12044" max="12044" width="8.85546875" customWidth="1"/>
    <col min="12045" max="12045" width="9.5703125" customWidth="1"/>
    <col min="12046" max="12046" width="10" customWidth="1"/>
    <col min="12047" max="12047" width="9.5703125" bestFit="1" customWidth="1"/>
    <col min="12289" max="12289" width="10.140625" customWidth="1"/>
    <col min="12290" max="12290" width="8.5703125" customWidth="1"/>
    <col min="12291" max="12291" width="14.140625" customWidth="1"/>
    <col min="12292" max="12292" width="13.140625" customWidth="1"/>
    <col min="12293" max="12293" width="8.140625" customWidth="1"/>
    <col min="12294" max="12294" width="16.28515625" customWidth="1"/>
    <col min="12295" max="12295" width="12.7109375" customWidth="1"/>
    <col min="12296" max="12296" width="13.85546875" customWidth="1"/>
    <col min="12297" max="12297" width="15.140625" customWidth="1"/>
    <col min="12298" max="12298" width="9.28515625" customWidth="1"/>
    <col min="12299" max="12299" width="10.42578125" customWidth="1"/>
    <col min="12300" max="12300" width="8.85546875" customWidth="1"/>
    <col min="12301" max="12301" width="9.5703125" customWidth="1"/>
    <col min="12302" max="12302" width="10" customWidth="1"/>
    <col min="12303" max="12303" width="9.5703125" bestFit="1" customWidth="1"/>
    <col min="12545" max="12545" width="10.140625" customWidth="1"/>
    <col min="12546" max="12546" width="8.5703125" customWidth="1"/>
    <col min="12547" max="12547" width="14.140625" customWidth="1"/>
    <col min="12548" max="12548" width="13.140625" customWidth="1"/>
    <col min="12549" max="12549" width="8.140625" customWidth="1"/>
    <col min="12550" max="12550" width="16.28515625" customWidth="1"/>
    <col min="12551" max="12551" width="12.7109375" customWidth="1"/>
    <col min="12552" max="12552" width="13.85546875" customWidth="1"/>
    <col min="12553" max="12553" width="15.140625" customWidth="1"/>
    <col min="12554" max="12554" width="9.28515625" customWidth="1"/>
    <col min="12555" max="12555" width="10.42578125" customWidth="1"/>
    <col min="12556" max="12556" width="8.85546875" customWidth="1"/>
    <col min="12557" max="12557" width="9.5703125" customWidth="1"/>
    <col min="12558" max="12558" width="10" customWidth="1"/>
    <col min="12559" max="12559" width="9.5703125" bestFit="1" customWidth="1"/>
    <col min="12801" max="12801" width="10.140625" customWidth="1"/>
    <col min="12802" max="12802" width="8.5703125" customWidth="1"/>
    <col min="12803" max="12803" width="14.140625" customWidth="1"/>
    <col min="12804" max="12804" width="13.140625" customWidth="1"/>
    <col min="12805" max="12805" width="8.140625" customWidth="1"/>
    <col min="12806" max="12806" width="16.28515625" customWidth="1"/>
    <col min="12807" max="12807" width="12.7109375" customWidth="1"/>
    <col min="12808" max="12808" width="13.85546875" customWidth="1"/>
    <col min="12809" max="12809" width="15.140625" customWidth="1"/>
    <col min="12810" max="12810" width="9.28515625" customWidth="1"/>
    <col min="12811" max="12811" width="10.42578125" customWidth="1"/>
    <col min="12812" max="12812" width="8.85546875" customWidth="1"/>
    <col min="12813" max="12813" width="9.5703125" customWidth="1"/>
    <col min="12814" max="12814" width="10" customWidth="1"/>
    <col min="12815" max="12815" width="9.5703125" bestFit="1" customWidth="1"/>
    <col min="13057" max="13057" width="10.140625" customWidth="1"/>
    <col min="13058" max="13058" width="8.5703125" customWidth="1"/>
    <col min="13059" max="13059" width="14.140625" customWidth="1"/>
    <col min="13060" max="13060" width="13.140625" customWidth="1"/>
    <col min="13061" max="13061" width="8.140625" customWidth="1"/>
    <col min="13062" max="13062" width="16.28515625" customWidth="1"/>
    <col min="13063" max="13063" width="12.7109375" customWidth="1"/>
    <col min="13064" max="13064" width="13.85546875" customWidth="1"/>
    <col min="13065" max="13065" width="15.140625" customWidth="1"/>
    <col min="13066" max="13066" width="9.28515625" customWidth="1"/>
    <col min="13067" max="13067" width="10.42578125" customWidth="1"/>
    <col min="13068" max="13068" width="8.85546875" customWidth="1"/>
    <col min="13069" max="13069" width="9.5703125" customWidth="1"/>
    <col min="13070" max="13070" width="10" customWidth="1"/>
    <col min="13071" max="13071" width="9.5703125" bestFit="1" customWidth="1"/>
    <col min="13313" max="13313" width="10.140625" customWidth="1"/>
    <col min="13314" max="13314" width="8.5703125" customWidth="1"/>
    <col min="13315" max="13315" width="14.140625" customWidth="1"/>
    <col min="13316" max="13316" width="13.140625" customWidth="1"/>
    <col min="13317" max="13317" width="8.140625" customWidth="1"/>
    <col min="13318" max="13318" width="16.28515625" customWidth="1"/>
    <col min="13319" max="13319" width="12.7109375" customWidth="1"/>
    <col min="13320" max="13320" width="13.85546875" customWidth="1"/>
    <col min="13321" max="13321" width="15.140625" customWidth="1"/>
    <col min="13322" max="13322" width="9.28515625" customWidth="1"/>
    <col min="13323" max="13323" width="10.42578125" customWidth="1"/>
    <col min="13324" max="13324" width="8.85546875" customWidth="1"/>
    <col min="13325" max="13325" width="9.5703125" customWidth="1"/>
    <col min="13326" max="13326" width="10" customWidth="1"/>
    <col min="13327" max="13327" width="9.5703125" bestFit="1" customWidth="1"/>
    <col min="13569" max="13569" width="10.140625" customWidth="1"/>
    <col min="13570" max="13570" width="8.5703125" customWidth="1"/>
    <col min="13571" max="13571" width="14.140625" customWidth="1"/>
    <col min="13572" max="13572" width="13.140625" customWidth="1"/>
    <col min="13573" max="13573" width="8.140625" customWidth="1"/>
    <col min="13574" max="13574" width="16.28515625" customWidth="1"/>
    <col min="13575" max="13575" width="12.7109375" customWidth="1"/>
    <col min="13576" max="13576" width="13.85546875" customWidth="1"/>
    <col min="13577" max="13577" width="15.140625" customWidth="1"/>
    <col min="13578" max="13578" width="9.28515625" customWidth="1"/>
    <col min="13579" max="13579" width="10.42578125" customWidth="1"/>
    <col min="13580" max="13580" width="8.85546875" customWidth="1"/>
    <col min="13581" max="13581" width="9.5703125" customWidth="1"/>
    <col min="13582" max="13582" width="10" customWidth="1"/>
    <col min="13583" max="13583" width="9.5703125" bestFit="1" customWidth="1"/>
    <col min="13825" max="13825" width="10.140625" customWidth="1"/>
    <col min="13826" max="13826" width="8.5703125" customWidth="1"/>
    <col min="13827" max="13827" width="14.140625" customWidth="1"/>
    <col min="13828" max="13828" width="13.140625" customWidth="1"/>
    <col min="13829" max="13829" width="8.140625" customWidth="1"/>
    <col min="13830" max="13830" width="16.28515625" customWidth="1"/>
    <col min="13831" max="13831" width="12.7109375" customWidth="1"/>
    <col min="13832" max="13832" width="13.85546875" customWidth="1"/>
    <col min="13833" max="13833" width="15.140625" customWidth="1"/>
    <col min="13834" max="13834" width="9.28515625" customWidth="1"/>
    <col min="13835" max="13835" width="10.42578125" customWidth="1"/>
    <col min="13836" max="13836" width="8.85546875" customWidth="1"/>
    <col min="13837" max="13837" width="9.5703125" customWidth="1"/>
    <col min="13838" max="13838" width="10" customWidth="1"/>
    <col min="13839" max="13839" width="9.5703125" bestFit="1" customWidth="1"/>
    <col min="14081" max="14081" width="10.140625" customWidth="1"/>
    <col min="14082" max="14082" width="8.5703125" customWidth="1"/>
    <col min="14083" max="14083" width="14.140625" customWidth="1"/>
    <col min="14084" max="14084" width="13.140625" customWidth="1"/>
    <col min="14085" max="14085" width="8.140625" customWidth="1"/>
    <col min="14086" max="14086" width="16.28515625" customWidth="1"/>
    <col min="14087" max="14087" width="12.7109375" customWidth="1"/>
    <col min="14088" max="14088" width="13.85546875" customWidth="1"/>
    <col min="14089" max="14089" width="15.140625" customWidth="1"/>
    <col min="14090" max="14090" width="9.28515625" customWidth="1"/>
    <col min="14091" max="14091" width="10.42578125" customWidth="1"/>
    <col min="14092" max="14092" width="8.85546875" customWidth="1"/>
    <col min="14093" max="14093" width="9.5703125" customWidth="1"/>
    <col min="14094" max="14094" width="10" customWidth="1"/>
    <col min="14095" max="14095" width="9.5703125" bestFit="1" customWidth="1"/>
    <col min="14337" max="14337" width="10.140625" customWidth="1"/>
    <col min="14338" max="14338" width="8.5703125" customWidth="1"/>
    <col min="14339" max="14339" width="14.140625" customWidth="1"/>
    <col min="14340" max="14340" width="13.140625" customWidth="1"/>
    <col min="14341" max="14341" width="8.140625" customWidth="1"/>
    <col min="14342" max="14342" width="16.28515625" customWidth="1"/>
    <col min="14343" max="14343" width="12.7109375" customWidth="1"/>
    <col min="14344" max="14344" width="13.85546875" customWidth="1"/>
    <col min="14345" max="14345" width="15.140625" customWidth="1"/>
    <col min="14346" max="14346" width="9.28515625" customWidth="1"/>
    <col min="14347" max="14347" width="10.42578125" customWidth="1"/>
    <col min="14348" max="14348" width="8.85546875" customWidth="1"/>
    <col min="14349" max="14349" width="9.5703125" customWidth="1"/>
    <col min="14350" max="14350" width="10" customWidth="1"/>
    <col min="14351" max="14351" width="9.5703125" bestFit="1" customWidth="1"/>
    <col min="14593" max="14593" width="10.140625" customWidth="1"/>
    <col min="14594" max="14594" width="8.5703125" customWidth="1"/>
    <col min="14595" max="14595" width="14.140625" customWidth="1"/>
    <col min="14596" max="14596" width="13.140625" customWidth="1"/>
    <col min="14597" max="14597" width="8.140625" customWidth="1"/>
    <col min="14598" max="14598" width="16.28515625" customWidth="1"/>
    <col min="14599" max="14599" width="12.7109375" customWidth="1"/>
    <col min="14600" max="14600" width="13.85546875" customWidth="1"/>
    <col min="14601" max="14601" width="15.140625" customWidth="1"/>
    <col min="14602" max="14602" width="9.28515625" customWidth="1"/>
    <col min="14603" max="14603" width="10.42578125" customWidth="1"/>
    <col min="14604" max="14604" width="8.85546875" customWidth="1"/>
    <col min="14605" max="14605" width="9.5703125" customWidth="1"/>
    <col min="14606" max="14606" width="10" customWidth="1"/>
    <col min="14607" max="14607" width="9.5703125" bestFit="1" customWidth="1"/>
    <col min="14849" max="14849" width="10.140625" customWidth="1"/>
    <col min="14850" max="14850" width="8.5703125" customWidth="1"/>
    <col min="14851" max="14851" width="14.140625" customWidth="1"/>
    <col min="14852" max="14852" width="13.140625" customWidth="1"/>
    <col min="14853" max="14853" width="8.140625" customWidth="1"/>
    <col min="14854" max="14854" width="16.28515625" customWidth="1"/>
    <col min="14855" max="14855" width="12.7109375" customWidth="1"/>
    <col min="14856" max="14856" width="13.85546875" customWidth="1"/>
    <col min="14857" max="14857" width="15.140625" customWidth="1"/>
    <col min="14858" max="14858" width="9.28515625" customWidth="1"/>
    <col min="14859" max="14859" width="10.42578125" customWidth="1"/>
    <col min="14860" max="14860" width="8.85546875" customWidth="1"/>
    <col min="14861" max="14861" width="9.5703125" customWidth="1"/>
    <col min="14862" max="14862" width="10" customWidth="1"/>
    <col min="14863" max="14863" width="9.5703125" bestFit="1" customWidth="1"/>
    <col min="15105" max="15105" width="10.140625" customWidth="1"/>
    <col min="15106" max="15106" width="8.5703125" customWidth="1"/>
    <col min="15107" max="15107" width="14.140625" customWidth="1"/>
    <col min="15108" max="15108" width="13.140625" customWidth="1"/>
    <col min="15109" max="15109" width="8.140625" customWidth="1"/>
    <col min="15110" max="15110" width="16.28515625" customWidth="1"/>
    <col min="15111" max="15111" width="12.7109375" customWidth="1"/>
    <col min="15112" max="15112" width="13.85546875" customWidth="1"/>
    <col min="15113" max="15113" width="15.140625" customWidth="1"/>
    <col min="15114" max="15114" width="9.28515625" customWidth="1"/>
    <col min="15115" max="15115" width="10.42578125" customWidth="1"/>
    <col min="15116" max="15116" width="8.85546875" customWidth="1"/>
    <col min="15117" max="15117" width="9.5703125" customWidth="1"/>
    <col min="15118" max="15118" width="10" customWidth="1"/>
    <col min="15119" max="15119" width="9.5703125" bestFit="1" customWidth="1"/>
    <col min="15361" max="15361" width="10.140625" customWidth="1"/>
    <col min="15362" max="15362" width="8.5703125" customWidth="1"/>
    <col min="15363" max="15363" width="14.140625" customWidth="1"/>
    <col min="15364" max="15364" width="13.140625" customWidth="1"/>
    <col min="15365" max="15365" width="8.140625" customWidth="1"/>
    <col min="15366" max="15366" width="16.28515625" customWidth="1"/>
    <col min="15367" max="15367" width="12.7109375" customWidth="1"/>
    <col min="15368" max="15368" width="13.85546875" customWidth="1"/>
    <col min="15369" max="15369" width="15.140625" customWidth="1"/>
    <col min="15370" max="15370" width="9.28515625" customWidth="1"/>
    <col min="15371" max="15371" width="10.42578125" customWidth="1"/>
    <col min="15372" max="15372" width="8.85546875" customWidth="1"/>
    <col min="15373" max="15373" width="9.5703125" customWidth="1"/>
    <col min="15374" max="15374" width="10" customWidth="1"/>
    <col min="15375" max="15375" width="9.5703125" bestFit="1" customWidth="1"/>
    <col min="15617" max="15617" width="10.140625" customWidth="1"/>
    <col min="15618" max="15618" width="8.5703125" customWidth="1"/>
    <col min="15619" max="15619" width="14.140625" customWidth="1"/>
    <col min="15620" max="15620" width="13.140625" customWidth="1"/>
    <col min="15621" max="15621" width="8.140625" customWidth="1"/>
    <col min="15622" max="15622" width="16.28515625" customWidth="1"/>
    <col min="15623" max="15623" width="12.7109375" customWidth="1"/>
    <col min="15624" max="15624" width="13.85546875" customWidth="1"/>
    <col min="15625" max="15625" width="15.140625" customWidth="1"/>
    <col min="15626" max="15626" width="9.28515625" customWidth="1"/>
    <col min="15627" max="15627" width="10.42578125" customWidth="1"/>
    <col min="15628" max="15628" width="8.85546875" customWidth="1"/>
    <col min="15629" max="15629" width="9.5703125" customWidth="1"/>
    <col min="15630" max="15630" width="10" customWidth="1"/>
    <col min="15631" max="15631" width="9.5703125" bestFit="1" customWidth="1"/>
    <col min="15873" max="15873" width="10.140625" customWidth="1"/>
    <col min="15874" max="15874" width="8.5703125" customWidth="1"/>
    <col min="15875" max="15875" width="14.140625" customWidth="1"/>
    <col min="15876" max="15876" width="13.140625" customWidth="1"/>
    <col min="15877" max="15877" width="8.140625" customWidth="1"/>
    <col min="15878" max="15878" width="16.28515625" customWidth="1"/>
    <col min="15879" max="15879" width="12.7109375" customWidth="1"/>
    <col min="15880" max="15880" width="13.85546875" customWidth="1"/>
    <col min="15881" max="15881" width="15.140625" customWidth="1"/>
    <col min="15882" max="15882" width="9.28515625" customWidth="1"/>
    <col min="15883" max="15883" width="10.42578125" customWidth="1"/>
    <col min="15884" max="15884" width="8.85546875" customWidth="1"/>
    <col min="15885" max="15885" width="9.5703125" customWidth="1"/>
    <col min="15886" max="15886" width="10" customWidth="1"/>
    <col min="15887" max="15887" width="9.5703125" bestFit="1" customWidth="1"/>
    <col min="16129" max="16129" width="10.140625" customWidth="1"/>
    <col min="16130" max="16130" width="8.5703125" customWidth="1"/>
    <col min="16131" max="16131" width="14.140625" customWidth="1"/>
    <col min="16132" max="16132" width="13.140625" customWidth="1"/>
    <col min="16133" max="16133" width="8.140625" customWidth="1"/>
    <col min="16134" max="16134" width="16.28515625" customWidth="1"/>
    <col min="16135" max="16135" width="12.7109375" customWidth="1"/>
    <col min="16136" max="16136" width="13.85546875" customWidth="1"/>
    <col min="16137" max="16137" width="15.140625" customWidth="1"/>
    <col min="16138" max="16138" width="9.28515625" customWidth="1"/>
    <col min="16139" max="16139" width="10.42578125" customWidth="1"/>
    <col min="16140" max="16140" width="8.85546875" customWidth="1"/>
    <col min="16141" max="16141" width="9.5703125" customWidth="1"/>
    <col min="16142" max="16142" width="10" customWidth="1"/>
    <col min="16143" max="16143" width="9.5703125" bestFit="1" customWidth="1"/>
  </cols>
  <sheetData>
    <row r="3" spans="2:14" x14ac:dyDescent="0.25">
      <c r="B3" t="str">
        <f>+[30]F13!B3</f>
        <v>MAHARASHTRA STATE POWER GENERATION CO. LTD.</v>
      </c>
      <c r="J3" t="s">
        <v>89</v>
      </c>
    </row>
    <row r="4" spans="2:14" x14ac:dyDescent="0.25">
      <c r="B4" t="str">
        <f>+[30]F13!B5</f>
        <v>Financial Year 2023-24</v>
      </c>
    </row>
    <row r="5" spans="2:14" x14ac:dyDescent="0.25">
      <c r="B5" t="s">
        <v>141</v>
      </c>
      <c r="D5" s="175" t="s">
        <v>140</v>
      </c>
      <c r="E5" s="175">
        <f>+[30]F12!C5</f>
        <v>45261</v>
      </c>
    </row>
    <row r="9" spans="2:14" ht="89.25" x14ac:dyDescent="0.25">
      <c r="B9" s="174" t="s">
        <v>88</v>
      </c>
      <c r="C9" s="171" t="s">
        <v>71</v>
      </c>
      <c r="D9" s="173" t="s">
        <v>87</v>
      </c>
      <c r="E9" s="173" t="s">
        <v>86</v>
      </c>
      <c r="F9" s="172" t="s">
        <v>85</v>
      </c>
      <c r="G9" s="172" t="s">
        <v>84</v>
      </c>
      <c r="H9" s="171" t="s">
        <v>66</v>
      </c>
      <c r="I9" s="170" t="s">
        <v>65</v>
      </c>
      <c r="J9" s="212" t="s">
        <v>368</v>
      </c>
      <c r="K9" s="169" t="s">
        <v>82</v>
      </c>
      <c r="L9" s="169" t="s">
        <v>183</v>
      </c>
      <c r="M9" s="169" t="s">
        <v>182</v>
      </c>
      <c r="N9" s="169" t="s">
        <v>181</v>
      </c>
    </row>
    <row r="10" spans="2:14" ht="15.75" x14ac:dyDescent="0.25">
      <c r="B10" s="44">
        <v>2</v>
      </c>
      <c r="C10" s="345" t="s">
        <v>227</v>
      </c>
      <c r="D10" s="345" t="s">
        <v>33</v>
      </c>
      <c r="E10" s="345" t="s">
        <v>32</v>
      </c>
      <c r="F10" s="211">
        <v>2272.48</v>
      </c>
      <c r="G10" s="211">
        <v>2296.16</v>
      </c>
      <c r="H10" s="344">
        <v>161009830</v>
      </c>
      <c r="I10" s="344" t="s">
        <v>336</v>
      </c>
      <c r="J10" s="359">
        <v>4859</v>
      </c>
      <c r="K10" s="343">
        <v>3184.5963401506997</v>
      </c>
      <c r="L10" s="358">
        <v>3385</v>
      </c>
      <c r="M10" s="169"/>
      <c r="N10" s="169"/>
    </row>
    <row r="11" spans="2:14" ht="15.75" x14ac:dyDescent="0.25">
      <c r="B11" s="44"/>
      <c r="C11" s="345" t="s">
        <v>31</v>
      </c>
      <c r="D11" s="345" t="s">
        <v>11</v>
      </c>
      <c r="E11" s="345" t="s">
        <v>10</v>
      </c>
      <c r="F11" s="211">
        <v>787.26</v>
      </c>
      <c r="G11" s="211">
        <v>787.26101694915246</v>
      </c>
      <c r="H11" s="344">
        <v>161009830</v>
      </c>
      <c r="I11" s="344" t="s">
        <v>336</v>
      </c>
      <c r="J11" s="359">
        <v>4776</v>
      </c>
      <c r="K11" s="343">
        <v>4457.8324382384535</v>
      </c>
      <c r="L11" s="358">
        <v>4754</v>
      </c>
      <c r="M11" s="169"/>
      <c r="N11" s="169"/>
    </row>
    <row r="12" spans="2:14" ht="15.75" x14ac:dyDescent="0.25">
      <c r="B12" s="44"/>
      <c r="C12" s="345" t="s">
        <v>340</v>
      </c>
      <c r="D12" s="345" t="s">
        <v>11</v>
      </c>
      <c r="E12" s="345" t="s">
        <v>10</v>
      </c>
      <c r="F12" s="211">
        <v>787.26</v>
      </c>
      <c r="G12" s="211">
        <v>787.26101694915246</v>
      </c>
      <c r="H12" s="344">
        <v>161009830</v>
      </c>
      <c r="I12" s="344" t="s">
        <v>336</v>
      </c>
      <c r="J12" s="359">
        <v>4190</v>
      </c>
      <c r="K12" s="343">
        <v>3827.4795698924731</v>
      </c>
      <c r="L12" s="358">
        <v>4004</v>
      </c>
      <c r="M12" s="169"/>
      <c r="N12" s="169"/>
    </row>
    <row r="13" spans="2:14" ht="15.75" x14ac:dyDescent="0.25">
      <c r="B13" s="44">
        <v>3</v>
      </c>
      <c r="C13" s="345" t="s">
        <v>21</v>
      </c>
      <c r="D13" s="345" t="s">
        <v>145</v>
      </c>
      <c r="E13" s="345" t="s">
        <v>19</v>
      </c>
      <c r="F13" s="211">
        <v>3871</v>
      </c>
      <c r="G13" s="211">
        <v>3898.5</v>
      </c>
      <c r="H13" s="344">
        <v>162002613</v>
      </c>
      <c r="I13" s="344" t="s">
        <v>291</v>
      </c>
      <c r="J13" s="359">
        <v>3816</v>
      </c>
      <c r="K13" s="343">
        <v>4287.2017353579176</v>
      </c>
      <c r="L13" s="358">
        <v>4575</v>
      </c>
      <c r="M13" s="169"/>
      <c r="N13" s="169"/>
    </row>
    <row r="14" spans="2:14" ht="15.75" x14ac:dyDescent="0.25">
      <c r="B14" s="44">
        <v>4</v>
      </c>
      <c r="C14" s="345" t="s">
        <v>21</v>
      </c>
      <c r="D14" s="345" t="s">
        <v>145</v>
      </c>
      <c r="E14" s="345" t="s">
        <v>19</v>
      </c>
      <c r="F14" s="211">
        <v>3890</v>
      </c>
      <c r="G14" s="211">
        <v>3916.76</v>
      </c>
      <c r="H14" s="344">
        <v>162002616</v>
      </c>
      <c r="I14" s="344" t="s">
        <v>367</v>
      </c>
      <c r="J14" s="359">
        <v>3816</v>
      </c>
      <c r="K14" s="343">
        <v>2664.9014830508472</v>
      </c>
      <c r="L14" s="358">
        <v>2849</v>
      </c>
      <c r="M14" s="169"/>
      <c r="N14" s="169"/>
    </row>
    <row r="15" spans="2:14" ht="15.75" x14ac:dyDescent="0.25">
      <c r="B15" s="44">
        <v>6</v>
      </c>
      <c r="C15" s="345" t="s">
        <v>340</v>
      </c>
      <c r="D15" s="345" t="s">
        <v>11</v>
      </c>
      <c r="E15" s="345" t="s">
        <v>10</v>
      </c>
      <c r="F15" s="211">
        <v>3720</v>
      </c>
      <c r="G15" s="211">
        <v>3736.45</v>
      </c>
      <c r="H15" s="344">
        <v>161009531</v>
      </c>
      <c r="I15" s="344" t="s">
        <v>345</v>
      </c>
      <c r="J15" s="359">
        <v>4190</v>
      </c>
      <c r="K15" s="358">
        <v>3735.8286334056402</v>
      </c>
      <c r="L15" s="358">
        <v>3941</v>
      </c>
      <c r="M15" s="169"/>
      <c r="N15" s="169"/>
    </row>
    <row r="16" spans="2:14" ht="15.75" x14ac:dyDescent="0.25">
      <c r="B16" s="44">
        <v>9</v>
      </c>
      <c r="C16" s="345" t="s">
        <v>227</v>
      </c>
      <c r="D16" s="345" t="s">
        <v>33</v>
      </c>
      <c r="E16" s="345" t="s">
        <v>32</v>
      </c>
      <c r="F16" s="211">
        <v>2362.04</v>
      </c>
      <c r="G16" s="211">
        <v>2378.56</v>
      </c>
      <c r="H16" s="344">
        <v>151000537</v>
      </c>
      <c r="I16" s="344" t="s">
        <v>330</v>
      </c>
      <c r="J16" s="359">
        <v>4859</v>
      </c>
      <c r="K16" s="358">
        <v>4831.7589576547234</v>
      </c>
      <c r="L16" s="358">
        <v>5115</v>
      </c>
      <c r="M16" s="169"/>
      <c r="N16" s="169"/>
    </row>
    <row r="17" spans="2:14" ht="15.75" x14ac:dyDescent="0.25">
      <c r="B17" s="44"/>
      <c r="C17" s="345" t="s">
        <v>31</v>
      </c>
      <c r="D17" s="345" t="s">
        <v>11</v>
      </c>
      <c r="E17" s="345" t="s">
        <v>10</v>
      </c>
      <c r="F17" s="211">
        <v>1121.96</v>
      </c>
      <c r="G17" s="211">
        <v>1129.82</v>
      </c>
      <c r="H17" s="344">
        <v>151000537</v>
      </c>
      <c r="I17" s="344" t="s">
        <v>330</v>
      </c>
      <c r="J17" s="359">
        <v>4776</v>
      </c>
      <c r="K17" s="358">
        <v>4403.3181818181811</v>
      </c>
      <c r="L17" s="358">
        <v>4613</v>
      </c>
      <c r="M17" s="169"/>
      <c r="N17" s="169"/>
    </row>
    <row r="18" spans="2:14" ht="15.75" x14ac:dyDescent="0.25">
      <c r="B18" s="44">
        <v>10</v>
      </c>
      <c r="C18" s="345" t="s">
        <v>21</v>
      </c>
      <c r="D18" s="345" t="s">
        <v>145</v>
      </c>
      <c r="E18" s="345" t="s">
        <v>19</v>
      </c>
      <c r="F18" s="211">
        <v>3935</v>
      </c>
      <c r="G18" s="211">
        <v>3963.78</v>
      </c>
      <c r="H18" s="344">
        <v>162002615</v>
      </c>
      <c r="I18" s="344" t="s">
        <v>336</v>
      </c>
      <c r="J18" s="359">
        <v>3816</v>
      </c>
      <c r="K18" s="358">
        <v>2622.1488912354807</v>
      </c>
      <c r="L18" s="358">
        <v>2825</v>
      </c>
      <c r="M18" s="169"/>
      <c r="N18" s="169"/>
    </row>
    <row r="19" spans="2:14" ht="15.75" x14ac:dyDescent="0.25">
      <c r="B19" s="44">
        <v>11</v>
      </c>
      <c r="C19" s="345" t="s">
        <v>355</v>
      </c>
      <c r="D19" s="345" t="s">
        <v>11</v>
      </c>
      <c r="E19" s="345" t="s">
        <v>10</v>
      </c>
      <c r="F19" s="211">
        <v>3995</v>
      </c>
      <c r="G19" s="211">
        <v>4024.98</v>
      </c>
      <c r="H19" s="344">
        <v>162002631</v>
      </c>
      <c r="I19" s="344" t="s">
        <v>330</v>
      </c>
      <c r="J19" s="359">
        <v>3738</v>
      </c>
      <c r="K19" s="358">
        <v>2470.371458551941</v>
      </c>
      <c r="L19" s="358">
        <v>2728</v>
      </c>
      <c r="M19" s="169"/>
      <c r="N19" s="169"/>
    </row>
    <row r="20" spans="2:14" ht="15.75" x14ac:dyDescent="0.25">
      <c r="B20" s="44">
        <v>13</v>
      </c>
      <c r="C20" s="345" t="s">
        <v>197</v>
      </c>
      <c r="D20" s="345" t="s">
        <v>11</v>
      </c>
      <c r="E20" s="345" t="s">
        <v>10</v>
      </c>
      <c r="F20" s="211">
        <v>4090</v>
      </c>
      <c r="G20" s="211">
        <v>4102.5</v>
      </c>
      <c r="H20" s="344">
        <v>161015564</v>
      </c>
      <c r="I20" s="344" t="s">
        <v>329</v>
      </c>
      <c r="J20" s="359">
        <v>3144</v>
      </c>
      <c r="K20" s="358">
        <v>2244.0298507462685</v>
      </c>
      <c r="L20" s="358">
        <v>2424</v>
      </c>
      <c r="M20" s="169"/>
      <c r="N20" s="169"/>
    </row>
    <row r="21" spans="2:14" ht="15.75" x14ac:dyDescent="0.25">
      <c r="B21" s="44">
        <v>14</v>
      </c>
      <c r="C21" s="345" t="s">
        <v>355</v>
      </c>
      <c r="D21" s="345" t="s">
        <v>11</v>
      </c>
      <c r="E21" s="345" t="s">
        <v>10</v>
      </c>
      <c r="F21" s="211">
        <v>3927.1</v>
      </c>
      <c r="G21" s="211">
        <v>3955.89</v>
      </c>
      <c r="H21" s="344">
        <v>162002633</v>
      </c>
      <c r="I21" s="344" t="s">
        <v>329</v>
      </c>
      <c r="J21" s="359">
        <v>3738</v>
      </c>
      <c r="K21" s="358">
        <v>2511.0545454545454</v>
      </c>
      <c r="L21" s="358">
        <v>2708</v>
      </c>
      <c r="M21" s="169"/>
      <c r="N21" s="169"/>
    </row>
    <row r="22" spans="2:14" ht="15.75" x14ac:dyDescent="0.25">
      <c r="B22" s="44">
        <v>16</v>
      </c>
      <c r="C22" s="345" t="s">
        <v>355</v>
      </c>
      <c r="D22" s="345" t="s">
        <v>11</v>
      </c>
      <c r="E22" s="345" t="s">
        <v>10</v>
      </c>
      <c r="F22" s="211">
        <v>3957</v>
      </c>
      <c r="G22" s="211">
        <v>3984.39</v>
      </c>
      <c r="H22" s="344">
        <v>162002637</v>
      </c>
      <c r="I22" s="344" t="s">
        <v>329</v>
      </c>
      <c r="J22" s="359">
        <v>3738</v>
      </c>
      <c r="K22" s="358">
        <v>3187.4094827586209</v>
      </c>
      <c r="L22" s="358">
        <v>3396</v>
      </c>
      <c r="M22" s="169"/>
      <c r="N22" s="169"/>
    </row>
    <row r="23" spans="2:14" ht="15.75" x14ac:dyDescent="0.25">
      <c r="B23" s="44">
        <v>17</v>
      </c>
      <c r="C23" s="345" t="s">
        <v>21</v>
      </c>
      <c r="D23" s="345" t="s">
        <v>145</v>
      </c>
      <c r="E23" s="345" t="s">
        <v>19</v>
      </c>
      <c r="F23" s="211">
        <v>1962.17</v>
      </c>
      <c r="G23" s="211">
        <v>1977.58</v>
      </c>
      <c r="H23" s="344">
        <v>162002639</v>
      </c>
      <c r="I23" s="344" t="s">
        <v>366</v>
      </c>
      <c r="J23" s="359">
        <v>3816</v>
      </c>
      <c r="K23" s="358">
        <v>2929.4458874458874</v>
      </c>
      <c r="L23" s="358">
        <v>3062</v>
      </c>
      <c r="M23" s="169"/>
      <c r="N23" s="169"/>
    </row>
    <row r="24" spans="2:14" ht="15.75" x14ac:dyDescent="0.25">
      <c r="B24" s="44"/>
      <c r="C24" s="345" t="s">
        <v>18</v>
      </c>
      <c r="D24" s="345" t="s">
        <v>11</v>
      </c>
      <c r="E24" s="345" t="s">
        <v>10</v>
      </c>
      <c r="F24" s="211">
        <v>2029.83</v>
      </c>
      <c r="G24" s="211">
        <v>2045.8</v>
      </c>
      <c r="H24" s="344">
        <v>151000537</v>
      </c>
      <c r="I24" s="344" t="s">
        <v>330</v>
      </c>
      <c r="J24" s="359">
        <v>3816</v>
      </c>
      <c r="K24" s="358">
        <v>2656.0843243243244</v>
      </c>
      <c r="L24" s="358">
        <v>2773</v>
      </c>
      <c r="M24" s="169"/>
      <c r="N24" s="169"/>
    </row>
    <row r="25" spans="2:14" ht="15.75" x14ac:dyDescent="0.25">
      <c r="B25" s="44">
        <v>18</v>
      </c>
      <c r="C25" s="345" t="s">
        <v>227</v>
      </c>
      <c r="D25" s="345" t="s">
        <v>33</v>
      </c>
      <c r="E25" s="345" t="s">
        <v>32</v>
      </c>
      <c r="F25" s="211">
        <v>2035.86</v>
      </c>
      <c r="G25" s="211">
        <v>2048.98</v>
      </c>
      <c r="H25" s="344">
        <v>151000540</v>
      </c>
      <c r="I25" s="344" t="s">
        <v>364</v>
      </c>
      <c r="J25" s="359">
        <v>4859</v>
      </c>
      <c r="K25" s="358">
        <v>3667.3060344827582</v>
      </c>
      <c r="L25" s="358">
        <v>3885</v>
      </c>
      <c r="M25" s="169"/>
      <c r="N25" s="169"/>
    </row>
    <row r="26" spans="2:14" ht="15.75" x14ac:dyDescent="0.25">
      <c r="B26" s="44"/>
      <c r="C26" s="345" t="s">
        <v>31</v>
      </c>
      <c r="D26" s="345" t="s">
        <v>11</v>
      </c>
      <c r="E26" s="345" t="s">
        <v>10</v>
      </c>
      <c r="F26" s="211">
        <v>1900.14</v>
      </c>
      <c r="G26" s="211">
        <v>1912.35</v>
      </c>
      <c r="H26" s="344">
        <v>151000540</v>
      </c>
      <c r="I26" s="344" t="s">
        <v>364</v>
      </c>
      <c r="J26" s="359">
        <v>4776</v>
      </c>
      <c r="K26" s="358">
        <v>4450.7602591792665</v>
      </c>
      <c r="L26" s="358">
        <v>4636</v>
      </c>
      <c r="M26" s="169"/>
      <c r="N26" s="169"/>
    </row>
    <row r="27" spans="2:14" ht="15.75" x14ac:dyDescent="0.25">
      <c r="B27" s="44">
        <v>19</v>
      </c>
      <c r="C27" s="345" t="s">
        <v>21</v>
      </c>
      <c r="D27" s="345" t="s">
        <v>145</v>
      </c>
      <c r="E27" s="345" t="s">
        <v>19</v>
      </c>
      <c r="F27" s="211">
        <v>3921</v>
      </c>
      <c r="G27" s="211">
        <v>3949.83</v>
      </c>
      <c r="H27" s="344">
        <v>162002641</v>
      </c>
      <c r="I27" s="344" t="s">
        <v>365</v>
      </c>
      <c r="J27" s="359">
        <v>3816</v>
      </c>
      <c r="K27" s="358">
        <v>2882.6832971800436</v>
      </c>
      <c r="L27" s="358">
        <v>3041</v>
      </c>
      <c r="M27" s="169"/>
      <c r="N27" s="169"/>
    </row>
    <row r="28" spans="2:14" ht="15.75" x14ac:dyDescent="0.25">
      <c r="B28" s="44">
        <v>20</v>
      </c>
      <c r="C28" s="345" t="s">
        <v>227</v>
      </c>
      <c r="D28" s="345" t="s">
        <v>33</v>
      </c>
      <c r="E28" s="345" t="s">
        <v>32</v>
      </c>
      <c r="F28" s="211">
        <v>3108.17</v>
      </c>
      <c r="G28" s="211">
        <v>3129.11</v>
      </c>
      <c r="H28" s="344">
        <v>161009846</v>
      </c>
      <c r="I28" s="344" t="s">
        <v>364</v>
      </c>
      <c r="J28" s="359">
        <v>4859</v>
      </c>
      <c r="K28" s="358">
        <v>4569.1532690246522</v>
      </c>
      <c r="L28" s="358">
        <v>4957</v>
      </c>
      <c r="M28" s="169"/>
      <c r="N28" s="169"/>
    </row>
    <row r="29" spans="2:14" ht="15.75" x14ac:dyDescent="0.25">
      <c r="B29" s="44"/>
      <c r="C29" s="345" t="s">
        <v>31</v>
      </c>
      <c r="D29" s="345" t="s">
        <v>11</v>
      </c>
      <c r="E29" s="345" t="s">
        <v>10</v>
      </c>
      <c r="F29" s="211">
        <v>810.83</v>
      </c>
      <c r="G29" s="211">
        <v>816.27</v>
      </c>
      <c r="H29" s="344">
        <v>161009846</v>
      </c>
      <c r="I29" s="344" t="s">
        <v>364</v>
      </c>
      <c r="J29" s="359">
        <v>4776</v>
      </c>
      <c r="K29" s="358">
        <v>3425.463939720129</v>
      </c>
      <c r="L29" s="358">
        <v>3608</v>
      </c>
      <c r="M29" s="169"/>
      <c r="N29" s="169"/>
    </row>
    <row r="30" spans="2:14" ht="15.75" x14ac:dyDescent="0.25">
      <c r="B30" s="44">
        <v>21</v>
      </c>
      <c r="C30" s="345" t="s">
        <v>21</v>
      </c>
      <c r="D30" s="345" t="s">
        <v>145</v>
      </c>
      <c r="E30" s="345" t="s">
        <v>19</v>
      </c>
      <c r="F30" s="211">
        <v>1920.58</v>
      </c>
      <c r="G30" s="211">
        <v>1935.8728813559323</v>
      </c>
      <c r="H30" s="344">
        <v>162002646</v>
      </c>
      <c r="I30" s="344" t="s">
        <v>364</v>
      </c>
      <c r="J30" s="359">
        <v>3816</v>
      </c>
      <c r="K30" s="358">
        <v>2397.9288025889969</v>
      </c>
      <c r="L30" s="358">
        <v>2526</v>
      </c>
      <c r="M30" s="169"/>
      <c r="N30" s="169"/>
    </row>
    <row r="31" spans="2:14" ht="15.75" x14ac:dyDescent="0.25">
      <c r="B31" s="44"/>
      <c r="C31" s="345" t="s">
        <v>18</v>
      </c>
      <c r="D31" s="345" t="s">
        <v>11</v>
      </c>
      <c r="E31" s="345" t="s">
        <v>10</v>
      </c>
      <c r="F31" s="211">
        <v>1987.42</v>
      </c>
      <c r="G31" s="211">
        <v>2002.66</v>
      </c>
      <c r="H31" s="344">
        <v>162002646</v>
      </c>
      <c r="I31" s="344" t="s">
        <v>364</v>
      </c>
      <c r="J31" s="359">
        <v>3565</v>
      </c>
      <c r="K31" s="358">
        <v>2674.2435344827586</v>
      </c>
      <c r="L31" s="358">
        <v>2879</v>
      </c>
      <c r="M31" s="169"/>
      <c r="N31" s="169"/>
    </row>
    <row r="32" spans="2:14" ht="15.75" x14ac:dyDescent="0.25">
      <c r="B32" s="44">
        <v>22</v>
      </c>
      <c r="C32" s="345" t="s">
        <v>339</v>
      </c>
      <c r="D32" s="345" t="s">
        <v>11</v>
      </c>
      <c r="E32" s="345" t="s">
        <v>10</v>
      </c>
      <c r="F32" s="211">
        <v>3711</v>
      </c>
      <c r="G32" s="211">
        <v>3729.6</v>
      </c>
      <c r="H32" s="344">
        <v>151000543</v>
      </c>
      <c r="I32" s="344" t="s">
        <v>363</v>
      </c>
      <c r="J32" s="359">
        <v>4099</v>
      </c>
      <c r="K32" s="358">
        <v>2790.6213592233012</v>
      </c>
      <c r="L32" s="358">
        <v>2933</v>
      </c>
      <c r="M32" s="169"/>
      <c r="N32" s="169"/>
    </row>
    <row r="33" spans="2:14" ht="15.75" x14ac:dyDescent="0.25">
      <c r="B33" s="44">
        <v>23</v>
      </c>
      <c r="C33" s="345" t="s">
        <v>340</v>
      </c>
      <c r="D33" s="345" t="s">
        <v>11</v>
      </c>
      <c r="E33" s="345" t="s">
        <v>10</v>
      </c>
      <c r="F33" s="211">
        <v>1284.27</v>
      </c>
      <c r="G33" s="211">
        <v>1293.0627118644068</v>
      </c>
      <c r="H33" s="344">
        <v>161009851</v>
      </c>
      <c r="I33" s="344" t="s">
        <v>363</v>
      </c>
      <c r="J33" s="359">
        <v>4190</v>
      </c>
      <c r="K33" s="358">
        <v>3368.6637931034484</v>
      </c>
      <c r="L33" s="358">
        <v>3585</v>
      </c>
      <c r="M33" s="169"/>
      <c r="N33" s="169"/>
    </row>
    <row r="34" spans="2:14" ht="15.75" x14ac:dyDescent="0.25">
      <c r="B34" s="44"/>
      <c r="C34" s="345" t="s">
        <v>339</v>
      </c>
      <c r="D34" s="345" t="s">
        <v>11</v>
      </c>
      <c r="E34" s="345" t="s">
        <v>10</v>
      </c>
      <c r="F34" s="211">
        <v>2703.73</v>
      </c>
      <c r="G34" s="211">
        <v>2722.2372881355932</v>
      </c>
      <c r="H34" s="344">
        <v>161009851</v>
      </c>
      <c r="I34" s="344" t="s">
        <v>363</v>
      </c>
      <c r="J34" s="359">
        <v>4099</v>
      </c>
      <c r="K34" s="358">
        <v>2662.9752953813108</v>
      </c>
      <c r="L34" s="358">
        <v>2934</v>
      </c>
      <c r="M34" s="169"/>
      <c r="N34" s="169"/>
    </row>
    <row r="35" spans="2:14" ht="15.75" x14ac:dyDescent="0.25">
      <c r="B35" s="44">
        <v>24</v>
      </c>
      <c r="C35" s="345" t="s">
        <v>340</v>
      </c>
      <c r="D35" s="345" t="s">
        <v>11</v>
      </c>
      <c r="E35" s="345" t="s">
        <v>10</v>
      </c>
      <c r="F35" s="211">
        <v>1801.42</v>
      </c>
      <c r="G35" s="211">
        <v>1812.66</v>
      </c>
      <c r="H35" s="344">
        <v>151000547</v>
      </c>
      <c r="I35" s="344" t="s">
        <v>362</v>
      </c>
      <c r="J35" s="359">
        <v>4190</v>
      </c>
      <c r="K35" s="358">
        <v>2679.9265658747304</v>
      </c>
      <c r="L35" s="358">
        <v>2859</v>
      </c>
      <c r="M35" s="169"/>
      <c r="N35" s="169"/>
    </row>
    <row r="36" spans="2:14" ht="15.75" x14ac:dyDescent="0.25">
      <c r="B36" s="44"/>
      <c r="C36" s="345" t="s">
        <v>339</v>
      </c>
      <c r="D36" s="345" t="s">
        <v>11</v>
      </c>
      <c r="E36" s="345" t="s">
        <v>10</v>
      </c>
      <c r="F36" s="211">
        <v>2001.58</v>
      </c>
      <c r="G36" s="211">
        <v>2014.11</v>
      </c>
      <c r="H36" s="344">
        <v>151000547</v>
      </c>
      <c r="I36" s="344" t="s">
        <v>362</v>
      </c>
      <c r="J36" s="359">
        <v>4099</v>
      </c>
      <c r="K36" s="358">
        <v>2742.0417558886506</v>
      </c>
      <c r="L36" s="358">
        <v>2907</v>
      </c>
      <c r="M36" s="169"/>
      <c r="N36" s="169"/>
    </row>
    <row r="37" spans="2:14" ht="15.75" x14ac:dyDescent="0.25">
      <c r="B37" s="44">
        <v>25</v>
      </c>
      <c r="C37" s="345" t="s">
        <v>340</v>
      </c>
      <c r="D37" s="345" t="s">
        <v>11</v>
      </c>
      <c r="E37" s="345" t="s">
        <v>10</v>
      </c>
      <c r="F37" s="211">
        <v>1886.62</v>
      </c>
      <c r="G37" s="211">
        <v>1897.48</v>
      </c>
      <c r="H37" s="344">
        <v>161009854</v>
      </c>
      <c r="I37" s="344" t="s">
        <v>361</v>
      </c>
      <c r="J37" s="359">
        <v>4190</v>
      </c>
      <c r="K37" s="358">
        <v>2843.0953912111468</v>
      </c>
      <c r="L37" s="358">
        <v>3056</v>
      </c>
      <c r="M37" s="169"/>
      <c r="N37" s="169"/>
    </row>
    <row r="38" spans="2:14" ht="15.75" x14ac:dyDescent="0.25">
      <c r="B38" s="44"/>
      <c r="C38" s="345" t="s">
        <v>339</v>
      </c>
      <c r="D38" s="345" t="s">
        <v>11</v>
      </c>
      <c r="E38" s="345" t="s">
        <v>10</v>
      </c>
      <c r="F38" s="211">
        <v>2021.38</v>
      </c>
      <c r="G38" s="211">
        <v>2033.02</v>
      </c>
      <c r="H38" s="344">
        <v>161009854</v>
      </c>
      <c r="I38" s="344" t="s">
        <v>361</v>
      </c>
      <c r="J38" s="359">
        <v>4099</v>
      </c>
      <c r="K38" s="358">
        <v>2209.8898488120949</v>
      </c>
      <c r="L38" s="358">
        <v>2363</v>
      </c>
      <c r="M38" s="169"/>
      <c r="N38" s="169"/>
    </row>
    <row r="39" spans="2:14" ht="15.75" x14ac:dyDescent="0.25">
      <c r="B39" s="44">
        <v>26</v>
      </c>
      <c r="C39" s="345" t="s">
        <v>21</v>
      </c>
      <c r="D39" s="345" t="s">
        <v>145</v>
      </c>
      <c r="E39" s="345" t="s">
        <v>19</v>
      </c>
      <c r="F39" s="211">
        <v>3996</v>
      </c>
      <c r="G39" s="211">
        <v>4027.17</v>
      </c>
      <c r="H39" s="344">
        <v>162002650</v>
      </c>
      <c r="I39" s="344" t="s">
        <v>360</v>
      </c>
      <c r="J39" s="359">
        <v>3816</v>
      </c>
      <c r="K39" s="358">
        <v>3612.0384204909283</v>
      </c>
      <c r="L39" s="358">
        <v>3846</v>
      </c>
      <c r="M39" s="169"/>
      <c r="N39" s="169"/>
    </row>
    <row r="40" spans="2:14" ht="15.75" x14ac:dyDescent="0.25">
      <c r="B40" s="44">
        <v>27</v>
      </c>
      <c r="C40" s="345" t="s">
        <v>18</v>
      </c>
      <c r="D40" s="345" t="s">
        <v>11</v>
      </c>
      <c r="E40" s="345" t="s">
        <v>10</v>
      </c>
      <c r="F40" s="211">
        <v>1910.13</v>
      </c>
      <c r="G40" s="211">
        <v>1925.41</v>
      </c>
      <c r="H40" s="344">
        <v>162002653</v>
      </c>
      <c r="I40" s="344" t="s">
        <v>359</v>
      </c>
      <c r="J40" s="359">
        <v>3565</v>
      </c>
      <c r="K40" s="358">
        <v>2448.5859124866593</v>
      </c>
      <c r="L40" s="358">
        <v>2575</v>
      </c>
      <c r="M40" s="169"/>
      <c r="N40" s="169"/>
    </row>
    <row r="41" spans="2:14" ht="15.75" x14ac:dyDescent="0.25">
      <c r="B41" s="44"/>
      <c r="C41" s="345" t="s">
        <v>355</v>
      </c>
      <c r="D41" s="345" t="s">
        <v>11</v>
      </c>
      <c r="E41" s="345" t="s">
        <v>10</v>
      </c>
      <c r="F41" s="211">
        <v>2046.57</v>
      </c>
      <c r="G41" s="211">
        <v>2060.88</v>
      </c>
      <c r="H41" s="344">
        <v>162002653</v>
      </c>
      <c r="I41" s="344" t="s">
        <v>359</v>
      </c>
      <c r="J41" s="359">
        <v>3738</v>
      </c>
      <c r="K41" s="358">
        <v>2628.4335812964932</v>
      </c>
      <c r="L41" s="358">
        <v>2903</v>
      </c>
      <c r="M41" s="169"/>
      <c r="N41" s="169"/>
    </row>
    <row r="42" spans="2:14" ht="15.75" x14ac:dyDescent="0.25">
      <c r="B42" s="44">
        <v>28</v>
      </c>
      <c r="C42" s="345" t="s">
        <v>340</v>
      </c>
      <c r="D42" s="345" t="s">
        <v>11</v>
      </c>
      <c r="E42" s="345" t="s">
        <v>10</v>
      </c>
      <c r="F42" s="211">
        <v>1228.97</v>
      </c>
      <c r="G42" s="211">
        <v>1235.79</v>
      </c>
      <c r="H42" s="344">
        <v>161009863</v>
      </c>
      <c r="I42" s="344" t="s">
        <v>359</v>
      </c>
      <c r="J42" s="359">
        <v>4190</v>
      </c>
      <c r="K42" s="358">
        <v>3092.7375809935206</v>
      </c>
      <c r="L42" s="358">
        <v>3273</v>
      </c>
      <c r="M42" s="169"/>
      <c r="N42" s="169"/>
    </row>
    <row r="43" spans="2:14" ht="15.75" x14ac:dyDescent="0.25">
      <c r="B43" s="44"/>
      <c r="C43" s="345" t="s">
        <v>339</v>
      </c>
      <c r="D43" s="345" t="s">
        <v>11</v>
      </c>
      <c r="E43" s="345" t="s">
        <v>10</v>
      </c>
      <c r="F43" s="211">
        <v>2731.03</v>
      </c>
      <c r="G43" s="211">
        <v>2746.84</v>
      </c>
      <c r="H43" s="344">
        <v>161009863</v>
      </c>
      <c r="I43" s="344" t="s">
        <v>359</v>
      </c>
      <c r="J43" s="359">
        <v>4099</v>
      </c>
      <c r="K43" s="358">
        <v>3426.6096774193547</v>
      </c>
      <c r="L43" s="358">
        <v>3609</v>
      </c>
      <c r="M43" s="169"/>
      <c r="N43" s="169"/>
    </row>
    <row r="44" spans="2:14" ht="15.75" x14ac:dyDescent="0.25">
      <c r="B44" s="44">
        <v>29</v>
      </c>
      <c r="C44" s="345" t="s">
        <v>18</v>
      </c>
      <c r="D44" s="345" t="s">
        <v>11</v>
      </c>
      <c r="E44" s="345" t="s">
        <v>10</v>
      </c>
      <c r="F44" s="211">
        <v>1894.83</v>
      </c>
      <c r="G44" s="211">
        <v>2044.5</v>
      </c>
      <c r="H44" s="344">
        <v>162000655</v>
      </c>
      <c r="I44" s="344" t="s">
        <v>359</v>
      </c>
      <c r="J44" s="359">
        <v>3565</v>
      </c>
      <c r="K44" s="358">
        <v>2694.8817204301076</v>
      </c>
      <c r="L44" s="358">
        <v>2848</v>
      </c>
      <c r="M44" s="169"/>
      <c r="N44" s="169"/>
    </row>
    <row r="45" spans="2:14" ht="15.75" x14ac:dyDescent="0.25">
      <c r="B45" s="44"/>
      <c r="C45" s="345" t="s">
        <v>355</v>
      </c>
      <c r="D45" s="345" t="s">
        <v>11</v>
      </c>
      <c r="E45" s="345" t="s">
        <v>10</v>
      </c>
      <c r="F45" s="211">
        <v>2030.17</v>
      </c>
      <c r="G45" s="211">
        <v>1908.2</v>
      </c>
      <c r="H45" s="344">
        <v>162000655</v>
      </c>
      <c r="I45" s="344" t="s">
        <v>359</v>
      </c>
      <c r="J45" s="359">
        <v>3738</v>
      </c>
      <c r="K45" s="358">
        <v>3301.3995680345574</v>
      </c>
      <c r="L45" s="358">
        <v>3522</v>
      </c>
      <c r="M45" s="169"/>
      <c r="N45" s="169"/>
    </row>
    <row r="46" spans="2:14" ht="15.75" x14ac:dyDescent="0.25">
      <c r="B46" s="44">
        <v>30</v>
      </c>
      <c r="C46" s="345" t="s">
        <v>339</v>
      </c>
      <c r="D46" s="345" t="s">
        <v>11</v>
      </c>
      <c r="E46" s="345" t="s">
        <v>10</v>
      </c>
      <c r="F46" s="211">
        <v>1993.22</v>
      </c>
      <c r="G46" s="211">
        <v>1993.58</v>
      </c>
      <c r="H46" s="344">
        <v>161000550</v>
      </c>
      <c r="I46" s="344" t="s">
        <v>358</v>
      </c>
      <c r="J46" s="359">
        <v>4099</v>
      </c>
      <c r="K46" s="358">
        <v>3000.2317596566522</v>
      </c>
      <c r="L46" s="358">
        <v>3156</v>
      </c>
      <c r="M46" s="169"/>
      <c r="N46" s="169"/>
    </row>
    <row r="47" spans="2:14" ht="15.75" x14ac:dyDescent="0.25">
      <c r="B47" s="44"/>
      <c r="C47" s="345" t="s">
        <v>340</v>
      </c>
      <c r="D47" s="345" t="s">
        <v>11</v>
      </c>
      <c r="E47" s="345" t="s">
        <v>10</v>
      </c>
      <c r="F47" s="211">
        <v>1926.78</v>
      </c>
      <c r="G47" s="211">
        <v>1927.14</v>
      </c>
      <c r="H47" s="344">
        <v>16100550</v>
      </c>
      <c r="I47" s="344" t="s">
        <v>358</v>
      </c>
      <c r="J47" s="359">
        <v>4190</v>
      </c>
      <c r="K47" s="358">
        <v>4411.1972132904611</v>
      </c>
      <c r="L47" s="358">
        <v>4769</v>
      </c>
      <c r="M47" s="169"/>
      <c r="N47" s="169"/>
    </row>
    <row r="48" spans="2:14" ht="15.75" x14ac:dyDescent="0.25">
      <c r="B48" s="44">
        <v>31</v>
      </c>
      <c r="C48" s="345" t="s">
        <v>227</v>
      </c>
      <c r="D48" s="345" t="s">
        <v>33</v>
      </c>
      <c r="E48" s="345" t="s">
        <v>32</v>
      </c>
      <c r="F48" s="211">
        <v>2649.66</v>
      </c>
      <c r="G48" s="211">
        <v>2668.35</v>
      </c>
      <c r="H48" s="344">
        <v>161009866</v>
      </c>
      <c r="I48" s="344" t="s">
        <v>357</v>
      </c>
      <c r="J48" s="359">
        <v>4859</v>
      </c>
      <c r="K48" s="358">
        <v>4774.5572354211663</v>
      </c>
      <c r="L48" s="358">
        <v>5165</v>
      </c>
      <c r="M48" s="169"/>
      <c r="N48" s="169"/>
    </row>
    <row r="49" spans="2:14" ht="15.75" x14ac:dyDescent="0.25">
      <c r="B49" s="44"/>
      <c r="C49" s="345" t="s">
        <v>31</v>
      </c>
      <c r="D49" s="345" t="s">
        <v>11</v>
      </c>
      <c r="E49" s="345" t="s">
        <v>10</v>
      </c>
      <c r="F49" s="211">
        <v>1192.3399999999999</v>
      </c>
      <c r="G49" s="211">
        <v>1200.76</v>
      </c>
      <c r="H49" s="344">
        <v>161009866</v>
      </c>
      <c r="I49" s="344" t="s">
        <v>357</v>
      </c>
      <c r="J49" s="359">
        <v>4776</v>
      </c>
      <c r="K49" s="358">
        <v>4281.028938906753</v>
      </c>
      <c r="L49" s="358">
        <v>4438</v>
      </c>
      <c r="M49" s="169"/>
      <c r="N49" s="169"/>
    </row>
    <row r="50" spans="2:14" ht="15.75" x14ac:dyDescent="0.25">
      <c r="B50" s="44">
        <v>32</v>
      </c>
      <c r="C50" s="345" t="s">
        <v>21</v>
      </c>
      <c r="D50" s="345" t="s">
        <v>145</v>
      </c>
      <c r="E50" s="345" t="s">
        <v>19</v>
      </c>
      <c r="F50" s="211">
        <v>3916</v>
      </c>
      <c r="G50" s="211">
        <v>3946.74</v>
      </c>
      <c r="H50" s="344">
        <v>162002662</v>
      </c>
      <c r="I50" s="344" t="s">
        <v>357</v>
      </c>
      <c r="J50" s="359">
        <v>3816</v>
      </c>
      <c r="K50" s="358">
        <v>2926.1093247588424</v>
      </c>
      <c r="L50" s="362">
        <v>3175.618107341666</v>
      </c>
      <c r="M50" s="169"/>
      <c r="N50" s="169"/>
    </row>
    <row r="51" spans="2:14" ht="15.75" x14ac:dyDescent="0.25">
      <c r="B51" s="44">
        <v>33</v>
      </c>
      <c r="C51" s="345" t="s">
        <v>21</v>
      </c>
      <c r="D51" s="345" t="s">
        <v>145</v>
      </c>
      <c r="E51" s="345" t="s">
        <v>19</v>
      </c>
      <c r="F51" s="211">
        <v>3966</v>
      </c>
      <c r="G51" s="211">
        <v>3996.49</v>
      </c>
      <c r="H51" s="344">
        <v>162002664</v>
      </c>
      <c r="I51" s="344" t="s">
        <v>356</v>
      </c>
      <c r="J51" s="359">
        <v>3816</v>
      </c>
      <c r="K51" s="358">
        <v>3345.8918918918916</v>
      </c>
      <c r="L51" s="362">
        <v>3063.9090716853457</v>
      </c>
      <c r="M51" s="169"/>
      <c r="N51" s="169"/>
    </row>
    <row r="52" spans="2:14" ht="15.75" x14ac:dyDescent="0.25">
      <c r="B52" s="44">
        <v>34</v>
      </c>
      <c r="C52" s="345" t="s">
        <v>18</v>
      </c>
      <c r="D52" s="345" t="s">
        <v>11</v>
      </c>
      <c r="E52" s="345" t="s">
        <v>10</v>
      </c>
      <c r="F52" s="211">
        <v>2601.69</v>
      </c>
      <c r="G52" s="211">
        <v>2620.2600000000002</v>
      </c>
      <c r="H52" s="344">
        <v>162002668</v>
      </c>
      <c r="I52" s="344" t="s">
        <v>354</v>
      </c>
      <c r="J52" s="359">
        <v>3565</v>
      </c>
      <c r="K52" s="358">
        <v>2812.5669882100751</v>
      </c>
      <c r="L52" s="362">
        <v>3362.9745006374842</v>
      </c>
      <c r="M52" s="169"/>
      <c r="N52" s="169"/>
    </row>
    <row r="53" spans="2:14" ht="15.75" x14ac:dyDescent="0.25">
      <c r="B53" s="44"/>
      <c r="C53" s="345" t="s">
        <v>355</v>
      </c>
      <c r="D53" s="345" t="s">
        <v>11</v>
      </c>
      <c r="E53" s="345" t="s">
        <v>10</v>
      </c>
      <c r="F53" s="211">
        <v>1369.31</v>
      </c>
      <c r="G53" s="211">
        <v>1379.1</v>
      </c>
      <c r="H53" s="344">
        <v>162002668</v>
      </c>
      <c r="I53" s="344" t="s">
        <v>354</v>
      </c>
      <c r="J53" s="359">
        <v>3738</v>
      </c>
      <c r="K53" s="358">
        <v>2696.2017167381973</v>
      </c>
      <c r="L53" s="362">
        <v>3213.3515847109611</v>
      </c>
      <c r="M53" s="169"/>
      <c r="N53" s="169"/>
    </row>
    <row r="54" spans="2:14" ht="15.75" x14ac:dyDescent="0.25">
      <c r="B54" s="44">
        <v>35</v>
      </c>
      <c r="C54" s="345" t="s">
        <v>340</v>
      </c>
      <c r="D54" s="345" t="s">
        <v>11</v>
      </c>
      <c r="E54" s="345" t="s">
        <v>10</v>
      </c>
      <c r="F54" s="211">
        <v>1139.5999999999999</v>
      </c>
      <c r="G54" s="211">
        <v>1146.78</v>
      </c>
      <c r="H54" s="344">
        <v>161009870</v>
      </c>
      <c r="I54" s="344" t="s">
        <v>354</v>
      </c>
      <c r="J54" s="359">
        <v>4190</v>
      </c>
      <c r="K54" s="358">
        <v>3773.5543595263721</v>
      </c>
      <c r="L54" s="362">
        <v>4339.476116245406</v>
      </c>
      <c r="M54" s="169"/>
      <c r="N54" s="169"/>
    </row>
    <row r="55" spans="2:14" ht="15.75" x14ac:dyDescent="0.25">
      <c r="B55" s="44"/>
      <c r="C55" s="345" t="s">
        <v>339</v>
      </c>
      <c r="D55" s="345" t="s">
        <v>11</v>
      </c>
      <c r="E55" s="345" t="s">
        <v>10</v>
      </c>
      <c r="F55" s="211">
        <v>2681.4</v>
      </c>
      <c r="G55" s="211">
        <v>2698.25</v>
      </c>
      <c r="H55" s="344">
        <v>161009870</v>
      </c>
      <c r="I55" s="344" t="s">
        <v>354</v>
      </c>
      <c r="J55" s="359">
        <v>4099</v>
      </c>
      <c r="K55" s="358">
        <v>4038.2235421166311</v>
      </c>
      <c r="L55" s="362">
        <v>4438.7870227322883</v>
      </c>
      <c r="M55" s="169"/>
      <c r="N55" s="169"/>
    </row>
    <row r="56" spans="2:14" ht="15.75" x14ac:dyDescent="0.25">
      <c r="B56" s="44">
        <v>36</v>
      </c>
      <c r="C56" s="345" t="s">
        <v>340</v>
      </c>
      <c r="D56" s="345" t="s">
        <v>11</v>
      </c>
      <c r="E56" s="345" t="s">
        <v>10</v>
      </c>
      <c r="F56" s="211">
        <v>1889.42</v>
      </c>
      <c r="G56" s="211">
        <v>1902.83</v>
      </c>
      <c r="H56" s="344">
        <v>161009873</v>
      </c>
      <c r="I56" s="344" t="s">
        <v>353</v>
      </c>
      <c r="J56" s="359">
        <v>4190</v>
      </c>
      <c r="K56" s="358">
        <v>3214.646616541354</v>
      </c>
      <c r="L56" s="362">
        <v>3670.2710361237287</v>
      </c>
      <c r="M56" s="169"/>
      <c r="N56" s="169"/>
    </row>
    <row r="57" spans="2:14" ht="15.75" x14ac:dyDescent="0.25">
      <c r="B57" s="44"/>
      <c r="C57" s="345" t="s">
        <v>339</v>
      </c>
      <c r="D57" s="345" t="s">
        <v>11</v>
      </c>
      <c r="E57" s="345" t="s">
        <v>10</v>
      </c>
      <c r="F57" s="211">
        <v>1954.58</v>
      </c>
      <c r="G57" s="211">
        <v>1968.45</v>
      </c>
      <c r="H57" s="344">
        <v>161009873</v>
      </c>
      <c r="I57" s="344" t="s">
        <v>353</v>
      </c>
      <c r="J57" s="359">
        <v>4099</v>
      </c>
      <c r="K57" s="358">
        <v>2767.2030237580993</v>
      </c>
      <c r="L57" s="362">
        <v>3260.5805199007659</v>
      </c>
      <c r="M57" s="169"/>
      <c r="N57" s="169"/>
    </row>
    <row r="58" spans="2:14" ht="15.75" x14ac:dyDescent="0.25">
      <c r="B58" s="44">
        <v>37</v>
      </c>
      <c r="C58" s="345" t="s">
        <v>340</v>
      </c>
      <c r="D58" s="345" t="s">
        <v>11</v>
      </c>
      <c r="E58" s="345" t="s">
        <v>10</v>
      </c>
      <c r="F58" s="211">
        <v>1982.55</v>
      </c>
      <c r="G58" s="211">
        <v>1993.74</v>
      </c>
      <c r="H58" s="344">
        <v>161009874</v>
      </c>
      <c r="I58" s="344" t="s">
        <v>352</v>
      </c>
      <c r="J58" s="359">
        <v>4190</v>
      </c>
      <c r="K58" s="358">
        <v>3479.8114842903578</v>
      </c>
      <c r="L58" s="362">
        <v>3708.9055864096699</v>
      </c>
      <c r="M58" s="169"/>
      <c r="N58" s="169"/>
    </row>
    <row r="59" spans="2:14" ht="15.75" x14ac:dyDescent="0.25">
      <c r="B59" s="44"/>
      <c r="C59" s="345" t="s">
        <v>339</v>
      </c>
      <c r="D59" s="345" t="s">
        <v>11</v>
      </c>
      <c r="E59" s="345" t="s">
        <v>10</v>
      </c>
      <c r="F59" s="211">
        <v>1916.45</v>
      </c>
      <c r="G59" s="211">
        <v>1927.27</v>
      </c>
      <c r="H59" s="344">
        <v>161009874</v>
      </c>
      <c r="I59" s="344" t="s">
        <v>352</v>
      </c>
      <c r="J59" s="359">
        <v>4099</v>
      </c>
      <c r="K59" s="358">
        <v>3397.615715823466</v>
      </c>
      <c r="L59" s="362">
        <v>3779.0439667278815</v>
      </c>
      <c r="M59" s="169"/>
      <c r="N59" s="169"/>
    </row>
    <row r="60" spans="2:14" ht="15.75" x14ac:dyDescent="0.25">
      <c r="B60" s="44">
        <v>38</v>
      </c>
      <c r="C60" s="345" t="s">
        <v>18</v>
      </c>
      <c r="D60" s="345" t="s">
        <v>11</v>
      </c>
      <c r="E60" s="345" t="s">
        <v>10</v>
      </c>
      <c r="F60" s="211">
        <v>1958.64406779661</v>
      </c>
      <c r="G60" s="211">
        <v>1969</v>
      </c>
      <c r="H60" s="344">
        <v>162002671</v>
      </c>
      <c r="I60" s="344" t="s">
        <v>353</v>
      </c>
      <c r="J60" s="359">
        <v>3565</v>
      </c>
      <c r="K60" s="358">
        <v>3483.0583153347739</v>
      </c>
      <c r="L60" s="362">
        <v>3909.8298418127401</v>
      </c>
      <c r="M60" s="169"/>
      <c r="N60" s="169"/>
    </row>
    <row r="61" spans="2:14" ht="15.75" x14ac:dyDescent="0.25">
      <c r="B61" s="44"/>
      <c r="C61" s="345" t="s">
        <v>344</v>
      </c>
      <c r="D61" s="345" t="s">
        <v>11</v>
      </c>
      <c r="E61" s="345" t="s">
        <v>10</v>
      </c>
      <c r="F61" s="211">
        <v>1893.3559322033896</v>
      </c>
      <c r="G61" s="211">
        <v>1903.38</v>
      </c>
      <c r="H61" s="344">
        <v>162002671</v>
      </c>
      <c r="I61" s="344" t="s">
        <v>353</v>
      </c>
      <c r="J61" s="359">
        <v>3738</v>
      </c>
      <c r="K61" s="358">
        <v>2764.1439312567131</v>
      </c>
      <c r="L61" s="362">
        <v>3408.4740391821006</v>
      </c>
      <c r="M61" s="169"/>
      <c r="N61" s="169"/>
    </row>
    <row r="62" spans="2:14" ht="15.75" x14ac:dyDescent="0.25">
      <c r="B62" s="44">
        <v>39</v>
      </c>
      <c r="C62" s="345" t="s">
        <v>18</v>
      </c>
      <c r="D62" s="345" t="s">
        <v>11</v>
      </c>
      <c r="E62" s="345" t="s">
        <v>10</v>
      </c>
      <c r="F62" s="211">
        <v>1990.8620689655172</v>
      </c>
      <c r="G62" s="211">
        <v>2005.15</v>
      </c>
      <c r="H62" s="344">
        <v>162002676</v>
      </c>
      <c r="I62" s="344" t="s">
        <v>352</v>
      </c>
      <c r="J62" s="359">
        <v>3565</v>
      </c>
      <c r="K62" s="358">
        <v>2824.20320855615</v>
      </c>
      <c r="L62" s="362">
        <v>3088.331295456941</v>
      </c>
      <c r="M62" s="169"/>
      <c r="N62" s="169"/>
    </row>
    <row r="63" spans="2:14" ht="15.75" x14ac:dyDescent="0.25">
      <c r="B63" s="44"/>
      <c r="C63" s="345" t="s">
        <v>344</v>
      </c>
      <c r="D63" s="345" t="s">
        <v>11</v>
      </c>
      <c r="E63" s="345" t="s">
        <v>10</v>
      </c>
      <c r="F63" s="211">
        <v>1858.1379310344828</v>
      </c>
      <c r="G63" s="211">
        <v>1871.46</v>
      </c>
      <c r="H63" s="344">
        <v>162002676</v>
      </c>
      <c r="I63" s="344" t="s">
        <v>352</v>
      </c>
      <c r="J63" s="359">
        <v>3738</v>
      </c>
      <c r="K63" s="358">
        <v>3131.9117330462864</v>
      </c>
      <c r="L63" s="362">
        <v>3618.6211734693879</v>
      </c>
      <c r="M63" s="169"/>
      <c r="N63" s="169"/>
    </row>
    <row r="64" spans="2:14" ht="15.75" x14ac:dyDescent="0.25">
      <c r="B64" s="44">
        <v>40</v>
      </c>
      <c r="C64" s="345" t="s">
        <v>227</v>
      </c>
      <c r="D64" s="345" t="s">
        <v>33</v>
      </c>
      <c r="E64" s="345" t="s">
        <v>32</v>
      </c>
      <c r="F64" s="211">
        <v>1958.7288135593219</v>
      </c>
      <c r="G64" s="211">
        <v>1968.6</v>
      </c>
      <c r="H64" s="344">
        <v>161009876</v>
      </c>
      <c r="I64" s="344" t="s">
        <v>351</v>
      </c>
      <c r="J64" s="359">
        <v>4859</v>
      </c>
      <c r="K64" s="358">
        <v>5095.5021645021643</v>
      </c>
      <c r="L64" s="362">
        <v>4508.5675380072189</v>
      </c>
      <c r="M64" s="169"/>
      <c r="N64" s="169"/>
    </row>
    <row r="65" spans="2:14" ht="15.75" x14ac:dyDescent="0.25">
      <c r="B65" s="44"/>
      <c r="C65" s="345" t="s">
        <v>31</v>
      </c>
      <c r="D65" s="345" t="s">
        <v>11</v>
      </c>
      <c r="E65" s="345" t="s">
        <v>10</v>
      </c>
      <c r="F65" s="211">
        <v>2026.2711864406779</v>
      </c>
      <c r="G65" s="211">
        <v>2036.49</v>
      </c>
      <c r="H65" s="344">
        <v>161009876</v>
      </c>
      <c r="I65" s="344" t="s">
        <v>351</v>
      </c>
      <c r="J65" s="359">
        <v>4776</v>
      </c>
      <c r="K65" s="358">
        <v>4425.2925243770324</v>
      </c>
      <c r="L65" s="362">
        <v>4252.6175038725387</v>
      </c>
      <c r="M65" s="169"/>
      <c r="N65" s="169"/>
    </row>
    <row r="66" spans="2:14" ht="15.75" x14ac:dyDescent="0.25">
      <c r="B66" s="44">
        <v>41</v>
      </c>
      <c r="C66" s="345" t="s">
        <v>21</v>
      </c>
      <c r="D66" s="345" t="s">
        <v>145</v>
      </c>
      <c r="E66" s="345" t="s">
        <v>19</v>
      </c>
      <c r="F66" s="211">
        <v>3969</v>
      </c>
      <c r="G66" s="211">
        <v>3999.84</v>
      </c>
      <c r="H66" s="344">
        <v>162002678</v>
      </c>
      <c r="I66" s="344" t="s">
        <v>351</v>
      </c>
      <c r="J66" s="359">
        <v>3816</v>
      </c>
      <c r="K66" s="358">
        <v>3556.1596548004313</v>
      </c>
      <c r="L66" s="362">
        <v>3836.5300739787713</v>
      </c>
      <c r="M66" s="169"/>
      <c r="N66" s="169"/>
    </row>
    <row r="67" spans="2:14" ht="15.75" x14ac:dyDescent="0.25">
      <c r="B67" s="44">
        <v>42</v>
      </c>
      <c r="C67" s="345" t="s">
        <v>340</v>
      </c>
      <c r="D67" s="345" t="s">
        <v>11</v>
      </c>
      <c r="E67" s="345" t="s">
        <v>10</v>
      </c>
      <c r="F67" s="211">
        <v>1904.48</v>
      </c>
      <c r="G67" s="211">
        <v>1917.32</v>
      </c>
      <c r="H67" s="344">
        <v>151000556</v>
      </c>
      <c r="I67" s="344" t="s">
        <v>350</v>
      </c>
      <c r="J67" s="359">
        <v>4190</v>
      </c>
      <c r="K67" s="358">
        <v>3666.6186107470512</v>
      </c>
      <c r="L67" s="362">
        <v>4082.9855398457585</v>
      </c>
      <c r="M67" s="169"/>
      <c r="N67" s="169"/>
    </row>
    <row r="68" spans="2:14" ht="15.75" x14ac:dyDescent="0.25">
      <c r="B68" s="44"/>
      <c r="C68" s="345" t="s">
        <v>339</v>
      </c>
      <c r="D68" s="345" t="s">
        <v>11</v>
      </c>
      <c r="E68" s="345" t="s">
        <v>10</v>
      </c>
      <c r="F68" s="211">
        <v>2040.52</v>
      </c>
      <c r="G68" s="211">
        <v>2054.2399999999998</v>
      </c>
      <c r="H68" s="344">
        <v>151000556</v>
      </c>
      <c r="I68" s="344" t="s">
        <v>350</v>
      </c>
      <c r="J68" s="359">
        <v>4099</v>
      </c>
      <c r="K68" s="358">
        <v>3632.8487101005685</v>
      </c>
      <c r="L68" s="362">
        <v>4150.7034016525377</v>
      </c>
      <c r="M68" s="169"/>
      <c r="N68" s="169"/>
    </row>
    <row r="69" spans="2:14" ht="15.75" x14ac:dyDescent="0.25">
      <c r="B69" s="44">
        <v>43</v>
      </c>
      <c r="C69" s="345" t="s">
        <v>21</v>
      </c>
      <c r="D69" s="345" t="s">
        <v>145</v>
      </c>
      <c r="E69" s="345" t="s">
        <v>19</v>
      </c>
      <c r="F69" s="211">
        <v>3914</v>
      </c>
      <c r="G69" s="211">
        <v>3942.39</v>
      </c>
      <c r="H69" s="344">
        <v>162002682</v>
      </c>
      <c r="I69" s="344" t="s">
        <v>349</v>
      </c>
      <c r="J69" s="359">
        <v>3816</v>
      </c>
      <c r="K69" s="358">
        <v>2906.4862813143914</v>
      </c>
      <c r="L69" s="362">
        <v>3245.4461506100129</v>
      </c>
      <c r="M69" s="169"/>
      <c r="N69" s="169"/>
    </row>
    <row r="70" spans="2:14" ht="15.75" x14ac:dyDescent="0.25">
      <c r="B70" s="44">
        <v>44</v>
      </c>
      <c r="C70" s="345" t="s">
        <v>340</v>
      </c>
      <c r="D70" s="345" t="s">
        <v>11</v>
      </c>
      <c r="E70" s="345" t="s">
        <v>10</v>
      </c>
      <c r="F70" s="211">
        <v>1852.84</v>
      </c>
      <c r="G70" s="211">
        <v>1865.34</v>
      </c>
      <c r="H70" s="344">
        <v>161009880</v>
      </c>
      <c r="I70" s="344" t="s">
        <v>349</v>
      </c>
      <c r="J70" s="359">
        <v>4190</v>
      </c>
      <c r="K70" s="358">
        <v>3247.5559660943272</v>
      </c>
      <c r="L70" s="362">
        <v>3705.3378523778779</v>
      </c>
      <c r="M70" s="169"/>
      <c r="N70" s="169"/>
    </row>
    <row r="71" spans="2:14" ht="15.75" x14ac:dyDescent="0.25">
      <c r="B71" s="44"/>
      <c r="C71" s="345" t="s">
        <v>339</v>
      </c>
      <c r="D71" s="345" t="s">
        <v>11</v>
      </c>
      <c r="E71" s="345" t="s">
        <v>10</v>
      </c>
      <c r="F71" s="211">
        <v>1990.16</v>
      </c>
      <c r="G71" s="211">
        <v>2003.54</v>
      </c>
      <c r="H71" s="344">
        <v>161009880</v>
      </c>
      <c r="I71" s="344" t="s">
        <v>349</v>
      </c>
      <c r="J71" s="359">
        <v>4099</v>
      </c>
      <c r="K71" s="358">
        <v>3308.1352414245143</v>
      </c>
      <c r="L71" s="362">
        <v>3691.1759180187873</v>
      </c>
      <c r="M71" s="169"/>
      <c r="N71" s="169"/>
    </row>
    <row r="72" spans="2:14" ht="15.75" x14ac:dyDescent="0.25">
      <c r="B72" s="44">
        <v>45</v>
      </c>
      <c r="C72" s="345" t="s">
        <v>227</v>
      </c>
      <c r="D72" s="345" t="s">
        <v>33</v>
      </c>
      <c r="E72" s="345" t="s">
        <v>32</v>
      </c>
      <c r="F72" s="211">
        <v>1990.86</v>
      </c>
      <c r="G72" s="211">
        <v>2011.12</v>
      </c>
      <c r="H72" s="344">
        <v>161009882</v>
      </c>
      <c r="I72" s="344" t="s">
        <v>349</v>
      </c>
      <c r="J72" s="359">
        <v>4859</v>
      </c>
      <c r="K72" s="358">
        <v>4570.6312800349497</v>
      </c>
      <c r="L72" s="362">
        <v>5045.799270464543</v>
      </c>
      <c r="M72" s="169"/>
      <c r="N72" s="169"/>
    </row>
    <row r="73" spans="2:14" ht="15.75" x14ac:dyDescent="0.25">
      <c r="B73" s="44"/>
      <c r="C73" s="345" t="s">
        <v>31</v>
      </c>
      <c r="D73" s="345" t="s">
        <v>11</v>
      </c>
      <c r="E73" s="345" t="s">
        <v>10</v>
      </c>
      <c r="F73" s="211">
        <v>1868.14</v>
      </c>
      <c r="G73" s="211">
        <v>1877.06</v>
      </c>
      <c r="H73" s="344">
        <v>161009882</v>
      </c>
      <c r="I73" s="344" t="s">
        <v>349</v>
      </c>
      <c r="J73" s="359">
        <v>4776</v>
      </c>
      <c r="K73" s="358">
        <v>3846.2133594856709</v>
      </c>
      <c r="L73" s="362">
        <v>4443.0829684997325</v>
      </c>
      <c r="M73" s="169"/>
      <c r="N73" s="169"/>
    </row>
    <row r="74" spans="2:14" ht="15.75" x14ac:dyDescent="0.25">
      <c r="B74" s="44">
        <v>46</v>
      </c>
      <c r="C74" s="345" t="s">
        <v>21</v>
      </c>
      <c r="D74" s="345" t="s">
        <v>145</v>
      </c>
      <c r="E74" s="345" t="s">
        <v>19</v>
      </c>
      <c r="F74" s="211">
        <v>3888</v>
      </c>
      <c r="G74" s="211">
        <v>3995.33</v>
      </c>
      <c r="H74" s="344">
        <v>162002686</v>
      </c>
      <c r="I74" s="344" t="s">
        <v>348</v>
      </c>
      <c r="J74" s="359">
        <v>3816</v>
      </c>
      <c r="K74" s="358">
        <v>3120.5895125393554</v>
      </c>
      <c r="L74" s="362">
        <v>3591.061276058118</v>
      </c>
      <c r="M74" s="169"/>
      <c r="N74" s="169"/>
    </row>
    <row r="75" spans="2:14" ht="15.75" x14ac:dyDescent="0.25">
      <c r="B75" s="44">
        <v>47</v>
      </c>
      <c r="C75" s="345" t="s">
        <v>21</v>
      </c>
      <c r="D75" s="345" t="s">
        <v>145</v>
      </c>
      <c r="E75" s="345" t="s">
        <v>19</v>
      </c>
      <c r="F75" s="211">
        <v>3775</v>
      </c>
      <c r="G75" s="211">
        <v>3913.91</v>
      </c>
      <c r="H75" s="344">
        <v>151000018</v>
      </c>
      <c r="I75" s="344" t="s">
        <v>347</v>
      </c>
      <c r="J75" s="359">
        <v>3816</v>
      </c>
      <c r="K75" s="358">
        <v>2385.0129645635261</v>
      </c>
      <c r="L75" s="362">
        <v>2951.5874739039664</v>
      </c>
      <c r="M75" s="169"/>
      <c r="N75" s="169"/>
    </row>
    <row r="76" spans="2:14" ht="15.75" x14ac:dyDescent="0.25">
      <c r="B76" s="44">
        <v>48</v>
      </c>
      <c r="C76" s="345" t="s">
        <v>18</v>
      </c>
      <c r="D76" s="345" t="s">
        <v>11</v>
      </c>
      <c r="E76" s="345" t="s">
        <v>10</v>
      </c>
      <c r="F76" s="211">
        <v>1923.05</v>
      </c>
      <c r="G76" s="211">
        <v>1980.12</v>
      </c>
      <c r="H76" s="344">
        <v>162002688</v>
      </c>
      <c r="I76" s="344" t="s">
        <v>348</v>
      </c>
      <c r="J76" s="359">
        <v>3565</v>
      </c>
      <c r="K76" s="358">
        <v>3231.5377941654924</v>
      </c>
      <c r="L76" s="362">
        <v>3748.7518125459701</v>
      </c>
      <c r="M76" s="169"/>
      <c r="N76" s="169"/>
    </row>
    <row r="77" spans="2:14" ht="15.75" x14ac:dyDescent="0.25">
      <c r="B77" s="44"/>
      <c r="C77" s="345" t="s">
        <v>344</v>
      </c>
      <c r="D77" s="345" t="s">
        <v>11</v>
      </c>
      <c r="E77" s="345" t="s">
        <v>10</v>
      </c>
      <c r="F77" s="211">
        <v>1858.95</v>
      </c>
      <c r="G77" s="211">
        <v>1914.12</v>
      </c>
      <c r="H77" s="344">
        <v>162002688</v>
      </c>
      <c r="I77" s="344" t="s">
        <v>348</v>
      </c>
      <c r="J77" s="359">
        <v>3738</v>
      </c>
      <c r="K77" s="358">
        <v>3007.0357259914786</v>
      </c>
      <c r="L77" s="362">
        <v>3492.5605900948362</v>
      </c>
      <c r="M77" s="169"/>
      <c r="N77" s="169"/>
    </row>
    <row r="78" spans="2:14" ht="15.75" x14ac:dyDescent="0.25">
      <c r="B78" s="44">
        <v>49</v>
      </c>
      <c r="C78" s="345" t="s">
        <v>344</v>
      </c>
      <c r="D78" s="345" t="s">
        <v>11</v>
      </c>
      <c r="E78" s="345" t="s">
        <v>10</v>
      </c>
      <c r="F78" s="211">
        <v>2052.21</v>
      </c>
      <c r="G78" s="211">
        <v>2066.7199999999998</v>
      </c>
      <c r="H78" s="344">
        <v>162002691</v>
      </c>
      <c r="I78" s="344" t="s">
        <v>347</v>
      </c>
      <c r="J78" s="359">
        <v>3738</v>
      </c>
      <c r="K78" s="358">
        <v>2949.5536005213426</v>
      </c>
      <c r="L78" s="362">
        <v>3378.6228528752804</v>
      </c>
      <c r="M78" s="169"/>
      <c r="N78" s="169"/>
    </row>
    <row r="79" spans="2:14" ht="15.75" x14ac:dyDescent="0.25">
      <c r="B79" s="44"/>
      <c r="C79" s="345" t="s">
        <v>343</v>
      </c>
      <c r="D79" s="345" t="s">
        <v>11</v>
      </c>
      <c r="E79" s="345" t="s">
        <v>10</v>
      </c>
      <c r="F79" s="211">
        <v>1983.79</v>
      </c>
      <c r="G79" s="211">
        <v>1997.81</v>
      </c>
      <c r="H79" s="344">
        <v>162002691</v>
      </c>
      <c r="I79" s="344" t="s">
        <v>347</v>
      </c>
      <c r="J79" s="359">
        <v>3816</v>
      </c>
      <c r="K79" s="358">
        <v>2061.8070608434382</v>
      </c>
      <c r="L79" s="362">
        <v>2590.623294858342</v>
      </c>
      <c r="M79" s="169"/>
      <c r="N79" s="169"/>
    </row>
    <row r="80" spans="2:14" ht="15.75" x14ac:dyDescent="0.25">
      <c r="B80" s="44">
        <v>50</v>
      </c>
      <c r="C80" s="345" t="s">
        <v>339</v>
      </c>
      <c r="D80" s="345" t="s">
        <v>11</v>
      </c>
      <c r="E80" s="345" t="s">
        <v>10</v>
      </c>
      <c r="F80" s="363">
        <v>3907</v>
      </c>
      <c r="G80" s="211">
        <v>3928.57</v>
      </c>
      <c r="H80" s="344">
        <v>161009884</v>
      </c>
      <c r="I80" s="344" t="s">
        <v>347</v>
      </c>
      <c r="J80" s="359">
        <v>4099</v>
      </c>
      <c r="K80" s="358">
        <v>3077.0082860880939</v>
      </c>
      <c r="L80" s="362">
        <v>3712.5308721934371</v>
      </c>
      <c r="M80" s="169"/>
      <c r="N80" s="169"/>
    </row>
    <row r="81" spans="2:22" ht="30" x14ac:dyDescent="0.25">
      <c r="B81" s="39">
        <v>51</v>
      </c>
      <c r="C81" s="49" t="s">
        <v>346</v>
      </c>
      <c r="D81" s="345" t="s">
        <v>11</v>
      </c>
      <c r="E81" s="345" t="s">
        <v>10</v>
      </c>
      <c r="F81" s="363">
        <v>65.099999999999994</v>
      </c>
      <c r="G81" s="211">
        <v>66.069999999999993</v>
      </c>
      <c r="H81" s="344">
        <v>161009831</v>
      </c>
      <c r="I81" s="344" t="s">
        <v>345</v>
      </c>
      <c r="J81" s="359">
        <v>4190</v>
      </c>
      <c r="K81" s="358">
        <v>3735.8286334056402</v>
      </c>
      <c r="L81" s="362">
        <v>3748</v>
      </c>
      <c r="M81" s="169"/>
      <c r="N81" s="169"/>
    </row>
    <row r="82" spans="2:22" ht="15.75" x14ac:dyDescent="0.25">
      <c r="B82" s="39">
        <v>52</v>
      </c>
      <c r="C82" s="44" t="s">
        <v>344</v>
      </c>
      <c r="D82" s="44" t="s">
        <v>11</v>
      </c>
      <c r="E82" s="44" t="s">
        <v>10</v>
      </c>
      <c r="F82" s="363">
        <v>2006.89</v>
      </c>
      <c r="G82" s="211">
        <v>2022.43</v>
      </c>
      <c r="H82" s="344">
        <v>162002693</v>
      </c>
      <c r="I82" s="344" t="s">
        <v>342</v>
      </c>
      <c r="J82" s="359">
        <v>3738</v>
      </c>
      <c r="K82" s="358">
        <v>3211.5660418482998</v>
      </c>
      <c r="L82" s="362">
        <v>3633.3286286075418</v>
      </c>
      <c r="M82" s="169"/>
      <c r="N82" s="169"/>
    </row>
    <row r="83" spans="2:22" ht="15.75" x14ac:dyDescent="0.25">
      <c r="B83" s="39"/>
      <c r="C83" s="44" t="s">
        <v>343</v>
      </c>
      <c r="D83" s="44" t="s">
        <v>11</v>
      </c>
      <c r="E83" s="44" t="s">
        <v>10</v>
      </c>
      <c r="F83" s="363">
        <v>1873.11</v>
      </c>
      <c r="G83" s="211">
        <v>1887.59</v>
      </c>
      <c r="H83" s="344">
        <v>162002693</v>
      </c>
      <c r="I83" s="344" t="s">
        <v>342</v>
      </c>
      <c r="J83" s="359">
        <v>3816</v>
      </c>
      <c r="K83" s="358">
        <v>2513.5948202054797</v>
      </c>
      <c r="L83" s="362">
        <v>2979.7529805480021</v>
      </c>
      <c r="M83" s="169"/>
      <c r="N83" s="169"/>
    </row>
    <row r="84" spans="2:22" ht="15.75" x14ac:dyDescent="0.25">
      <c r="B84" s="39">
        <v>53</v>
      </c>
      <c r="C84" s="44" t="s">
        <v>21</v>
      </c>
      <c r="D84" s="44" t="s">
        <v>145</v>
      </c>
      <c r="E84" s="44" t="s">
        <v>19</v>
      </c>
      <c r="F84" s="363">
        <v>4083</v>
      </c>
      <c r="G84" s="211">
        <v>4097.16</v>
      </c>
      <c r="H84" s="344">
        <v>162002645</v>
      </c>
      <c r="I84" s="344" t="s">
        <v>341</v>
      </c>
      <c r="J84" s="359">
        <v>3816</v>
      </c>
      <c r="K84" s="358">
        <v>2653.6920741624199</v>
      </c>
      <c r="L84" s="362">
        <v>3321.7195761532694</v>
      </c>
      <c r="M84" s="169"/>
      <c r="N84" s="169"/>
    </row>
    <row r="85" spans="2:22" ht="15.75" x14ac:dyDescent="0.25">
      <c r="B85" s="39">
        <v>54</v>
      </c>
      <c r="C85" s="44" t="s">
        <v>340</v>
      </c>
      <c r="D85" s="44" t="s">
        <v>11</v>
      </c>
      <c r="E85" s="44" t="s">
        <v>10</v>
      </c>
      <c r="F85" s="363">
        <v>1192.94</v>
      </c>
      <c r="G85" s="211">
        <v>1202.4000000000001</v>
      </c>
      <c r="H85" s="344">
        <v>161009888</v>
      </c>
      <c r="I85" s="344" t="s">
        <v>338</v>
      </c>
      <c r="J85" s="359">
        <v>4190</v>
      </c>
      <c r="K85" s="358">
        <v>3442.4839865378353</v>
      </c>
      <c r="L85" s="362">
        <v>3896.0512591932252</v>
      </c>
      <c r="M85" s="169"/>
      <c r="N85" s="169"/>
    </row>
    <row r="86" spans="2:22" ht="15.75" x14ac:dyDescent="0.25">
      <c r="B86" s="44"/>
      <c r="C86" s="44" t="s">
        <v>339</v>
      </c>
      <c r="D86" s="44" t="s">
        <v>11</v>
      </c>
      <c r="E86" s="44" t="s">
        <v>10</v>
      </c>
      <c r="F86" s="363">
        <v>2650.96</v>
      </c>
      <c r="G86" s="211">
        <v>2672</v>
      </c>
      <c r="H86" s="344">
        <v>161009888</v>
      </c>
      <c r="I86" s="344" t="s">
        <v>338</v>
      </c>
      <c r="J86" s="359">
        <v>4099</v>
      </c>
      <c r="K86" s="358">
        <v>2897.3755265147424</v>
      </c>
      <c r="L86" s="362">
        <v>3644.5593994778069</v>
      </c>
      <c r="M86" s="169"/>
      <c r="N86" s="169"/>
    </row>
    <row r="87" spans="2:22" ht="15.75" x14ac:dyDescent="0.25">
      <c r="B87" s="44"/>
      <c r="C87" s="345"/>
      <c r="D87" s="345"/>
      <c r="E87" s="345"/>
      <c r="F87" s="211"/>
      <c r="G87" s="211"/>
      <c r="H87" s="344"/>
      <c r="I87" s="344"/>
      <c r="J87" s="345"/>
      <c r="K87" s="362"/>
      <c r="L87" s="362"/>
      <c r="M87" s="169"/>
      <c r="N87" s="169"/>
    </row>
    <row r="88" spans="2:22" ht="31.5" x14ac:dyDescent="0.25">
      <c r="B88" s="44">
        <v>51</v>
      </c>
      <c r="C88" s="31" t="s">
        <v>337</v>
      </c>
      <c r="D88" s="44" t="s">
        <v>11</v>
      </c>
      <c r="E88" s="44" t="s">
        <v>10</v>
      </c>
      <c r="F88" s="202">
        <v>68.900000000000006</v>
      </c>
      <c r="G88" s="202">
        <v>67.099999999999994</v>
      </c>
      <c r="H88" s="360">
        <v>16100121</v>
      </c>
      <c r="I88" s="360" t="s">
        <v>9</v>
      </c>
      <c r="J88" s="359">
        <v>4150</v>
      </c>
      <c r="K88" s="358">
        <v>1804</v>
      </c>
      <c r="L88" s="362">
        <v>2008</v>
      </c>
      <c r="M88" s="169"/>
      <c r="N88" s="169"/>
    </row>
    <row r="89" spans="2:22" ht="15.75" x14ac:dyDescent="0.25">
      <c r="B89" s="44"/>
      <c r="C89" s="44" t="s">
        <v>81</v>
      </c>
      <c r="D89" s="345"/>
      <c r="E89" s="345"/>
      <c r="F89" s="211"/>
      <c r="G89" s="211"/>
      <c r="H89" s="344"/>
      <c r="I89" s="344"/>
      <c r="J89" s="345"/>
      <c r="K89" s="362"/>
      <c r="L89" s="362"/>
      <c r="M89" s="169"/>
      <c r="N89" s="169"/>
    </row>
    <row r="90" spans="2:22" ht="16.5" x14ac:dyDescent="0.3">
      <c r="B90" s="44">
        <v>1</v>
      </c>
      <c r="C90" s="361" t="s">
        <v>156</v>
      </c>
      <c r="D90" s="345" t="s">
        <v>145</v>
      </c>
      <c r="E90" s="345" t="s">
        <v>19</v>
      </c>
      <c r="F90" s="202">
        <v>3699.3</v>
      </c>
      <c r="G90" s="202">
        <v>3699.3</v>
      </c>
      <c r="H90" s="360">
        <v>451000063</v>
      </c>
      <c r="I90" s="360" t="s">
        <v>336</v>
      </c>
      <c r="J90" s="359">
        <v>3850</v>
      </c>
      <c r="K90" s="358">
        <v>3144.8054968287529</v>
      </c>
      <c r="L90" s="358">
        <v>3373</v>
      </c>
      <c r="M90" s="169"/>
      <c r="N90" s="169"/>
    </row>
    <row r="91" spans="2:22" x14ac:dyDescent="0.25">
      <c r="B91" s="45"/>
      <c r="C91" s="44"/>
      <c r="D91" s="44"/>
      <c r="E91" s="44"/>
      <c r="F91" s="42"/>
      <c r="G91" s="42"/>
      <c r="H91" s="60"/>
      <c r="I91" s="44"/>
      <c r="J91" s="60"/>
      <c r="K91" s="357"/>
      <c r="L91" s="169"/>
      <c r="M91" s="169"/>
      <c r="N91" s="169"/>
    </row>
    <row r="92" spans="2:22" x14ac:dyDescent="0.25">
      <c r="B92" s="45"/>
      <c r="C92" s="44"/>
      <c r="D92" s="44"/>
      <c r="E92" s="44"/>
      <c r="F92" s="42"/>
      <c r="G92" s="42"/>
      <c r="H92" s="60"/>
      <c r="I92" s="44"/>
      <c r="J92" s="60"/>
      <c r="K92" s="357"/>
      <c r="L92" s="169"/>
      <c r="M92" s="169"/>
      <c r="N92" s="169"/>
    </row>
    <row r="93" spans="2:22" s="32" customFormat="1" ht="32.25" customHeight="1" x14ac:dyDescent="0.25">
      <c r="B93" s="45"/>
      <c r="C93" s="82" t="s">
        <v>77</v>
      </c>
      <c r="D93" s="80"/>
      <c r="E93" s="81"/>
      <c r="F93" s="36">
        <f>SUM(F10:F92)</f>
        <v>187063</v>
      </c>
      <c r="G93" s="36">
        <f>SUM(G10:G92)</f>
        <v>188537.02491525424</v>
      </c>
      <c r="H93" s="80"/>
      <c r="I93" s="80"/>
      <c r="J93" s="33">
        <f>SUMPRODUCT(G10:G92,J10:J92)/G93</f>
        <v>4006.5374462630716</v>
      </c>
      <c r="K93" s="33">
        <f>SUMPRODUCT(F10:F92,K10:K92)/F93</f>
        <v>3205.6454505083016</v>
      </c>
      <c r="L93" s="33" t="e">
        <f>SUMPRODUCT(I10:I92,L10:L92)/I93</f>
        <v>#DIV/0!</v>
      </c>
      <c r="M93" s="33">
        <f>SUMPRODUCT(J10:J92,M10:M92)/J93</f>
        <v>0</v>
      </c>
      <c r="N93" s="177">
        <f>J93-K93</f>
        <v>800.89199575477005</v>
      </c>
      <c r="O93"/>
      <c r="P93"/>
      <c r="Q93"/>
      <c r="R93"/>
      <c r="S93"/>
      <c r="T93"/>
      <c r="V93"/>
    </row>
    <row r="94" spans="2:22" s="8" customFormat="1" ht="51.75" customHeight="1" x14ac:dyDescent="0.25">
      <c r="B94" s="222"/>
      <c r="C94" s="31" t="s">
        <v>7</v>
      </c>
      <c r="D94" s="31"/>
      <c r="E94" s="31"/>
      <c r="F94" s="257">
        <v>65551.45</v>
      </c>
      <c r="G94" s="356">
        <v>65551.45</v>
      </c>
      <c r="H94" s="355" t="s">
        <v>328</v>
      </c>
      <c r="I94" s="354"/>
      <c r="J94" s="183">
        <v>3969</v>
      </c>
      <c r="K94" s="182">
        <v>2684</v>
      </c>
      <c r="L94" s="181">
        <v>3216</v>
      </c>
      <c r="M94" s="180">
        <v>3567</v>
      </c>
      <c r="N94" s="179">
        <f>J94-K94</f>
        <v>1285</v>
      </c>
      <c r="O94"/>
      <c r="P94"/>
      <c r="Q94"/>
      <c r="R94"/>
      <c r="S94"/>
      <c r="T94"/>
      <c r="V94"/>
    </row>
    <row r="95" spans="2:22" s="8" customFormat="1" ht="62.25" customHeight="1" x14ac:dyDescent="0.25">
      <c r="B95" s="222"/>
      <c r="C95" s="22" t="s">
        <v>5</v>
      </c>
      <c r="D95" s="22"/>
      <c r="E95" s="22"/>
      <c r="F95" s="23">
        <f>SUM(F93:F94)</f>
        <v>252614.45</v>
      </c>
      <c r="G95" s="353">
        <f>SUM(G93:G94)</f>
        <v>254088.47491525422</v>
      </c>
      <c r="H95" s="22"/>
      <c r="I95" s="21"/>
      <c r="J95" s="20">
        <f>SUMPRODUCT(G93*J93+G94*J94)/G95</f>
        <v>3996.8532839544027</v>
      </c>
      <c r="K95" s="20">
        <f>SUMPRODUCT(F93*K93+F94*K94)/F95</f>
        <v>3070.2825856099457</v>
      </c>
      <c r="L95" s="178" t="e">
        <f>SUMPRODUCT(F93*L93+F94*L94)/F95</f>
        <v>#DIV/0!</v>
      </c>
      <c r="M95" s="144">
        <f>SUMPRODUCT(F93*M93+F94*M94)/F95</f>
        <v>925.60826251229878</v>
      </c>
      <c r="N95" s="177">
        <f>J95-K95</f>
        <v>926.57069834445701</v>
      </c>
      <c r="O95"/>
      <c r="P95"/>
      <c r="Q95"/>
      <c r="R95"/>
      <c r="S95"/>
      <c r="T95"/>
      <c r="V95"/>
    </row>
    <row r="96" spans="2:22" ht="15.75" x14ac:dyDescent="0.25">
      <c r="B96" s="97" t="s">
        <v>102</v>
      </c>
      <c r="C96" s="6"/>
      <c r="D96" s="5"/>
      <c r="E96" s="5"/>
      <c r="F96" s="4"/>
      <c r="G96" s="4"/>
      <c r="H96" s="4"/>
      <c r="I96" s="4"/>
    </row>
    <row r="97" spans="2:19" ht="78.75" x14ac:dyDescent="0.25">
      <c r="B97" s="352" t="s">
        <v>72</v>
      </c>
      <c r="C97" s="349" t="s">
        <v>71</v>
      </c>
      <c r="D97" s="351" t="s">
        <v>70</v>
      </c>
      <c r="E97" s="351" t="s">
        <v>69</v>
      </c>
      <c r="F97" s="85" t="s">
        <v>68</v>
      </c>
      <c r="G97" s="85" t="s">
        <v>67</v>
      </c>
      <c r="H97" s="350" t="s">
        <v>66</v>
      </c>
      <c r="I97" s="350" t="s">
        <v>65</v>
      </c>
      <c r="J97" s="349" t="s">
        <v>335</v>
      </c>
      <c r="K97" s="348" t="s">
        <v>334</v>
      </c>
      <c r="L97" s="347" t="s">
        <v>333</v>
      </c>
    </row>
    <row r="98" spans="2:19" ht="15.75" x14ac:dyDescent="0.25">
      <c r="B98" s="44">
        <v>15</v>
      </c>
      <c r="C98" s="345" t="s">
        <v>102</v>
      </c>
      <c r="D98" s="345"/>
      <c r="E98" s="345"/>
      <c r="F98" s="211">
        <v>3830.2</v>
      </c>
      <c r="G98" s="211">
        <v>3830.2</v>
      </c>
      <c r="H98" s="344">
        <v>481000282</v>
      </c>
      <c r="I98" s="344" t="s">
        <v>332</v>
      </c>
      <c r="J98" s="343">
        <v>4758.9938024061257</v>
      </c>
      <c r="K98" s="343">
        <v>4758.9938024061257</v>
      </c>
      <c r="L98" s="46"/>
      <c r="M98" s="46"/>
    </row>
    <row r="99" spans="2:19" ht="15.75" x14ac:dyDescent="0.25">
      <c r="B99" s="44">
        <v>20</v>
      </c>
      <c r="C99" s="345" t="s">
        <v>102</v>
      </c>
      <c r="D99" s="345"/>
      <c r="E99" s="345"/>
      <c r="F99" s="211">
        <v>3757.15</v>
      </c>
      <c r="G99" s="211">
        <v>3757.15</v>
      </c>
      <c r="H99" s="344">
        <v>481000283</v>
      </c>
      <c r="I99" s="344" t="s">
        <v>332</v>
      </c>
      <c r="J99" s="343">
        <v>4760.8683698296836</v>
      </c>
      <c r="K99" s="343">
        <v>4760.8683698296836</v>
      </c>
      <c r="L99" s="46"/>
      <c r="M99" s="46"/>
    </row>
    <row r="100" spans="2:19" ht="15.75" x14ac:dyDescent="0.25">
      <c r="B100" s="44">
        <v>42</v>
      </c>
      <c r="C100" s="345" t="s">
        <v>102</v>
      </c>
      <c r="D100" s="345"/>
      <c r="E100" s="345"/>
      <c r="F100" s="211">
        <v>3893.6</v>
      </c>
      <c r="G100" s="211">
        <v>3893.6</v>
      </c>
      <c r="H100" s="344">
        <v>481000286</v>
      </c>
      <c r="I100" s="344" t="s">
        <v>331</v>
      </c>
      <c r="J100" s="343">
        <v>4747.6206225680944</v>
      </c>
      <c r="K100" s="343">
        <v>4747.6206225680944</v>
      </c>
      <c r="L100" s="346"/>
      <c r="M100" s="46"/>
    </row>
    <row r="101" spans="2:19" ht="15.75" x14ac:dyDescent="0.25">
      <c r="B101" s="44">
        <v>43</v>
      </c>
      <c r="C101" s="345" t="s">
        <v>102</v>
      </c>
      <c r="D101" s="345"/>
      <c r="E101" s="345"/>
      <c r="F101" s="211">
        <v>4022.2</v>
      </c>
      <c r="G101" s="211">
        <v>4022.2</v>
      </c>
      <c r="H101" s="344">
        <v>481000288</v>
      </c>
      <c r="I101" s="344" t="s">
        <v>330</v>
      </c>
      <c r="J101" s="343">
        <v>4767.023346303502</v>
      </c>
      <c r="K101" s="343">
        <v>4767.023346303502</v>
      </c>
      <c r="L101" s="46"/>
      <c r="M101" s="46"/>
    </row>
    <row r="102" spans="2:19" ht="15.75" x14ac:dyDescent="0.25">
      <c r="B102" s="44">
        <v>47</v>
      </c>
      <c r="C102" s="345" t="s">
        <v>102</v>
      </c>
      <c r="D102" s="345"/>
      <c r="E102" s="345"/>
      <c r="F102" s="211">
        <v>3896.4</v>
      </c>
      <c r="G102" s="211">
        <v>3896.4</v>
      </c>
      <c r="H102" s="344">
        <v>481000291</v>
      </c>
      <c r="I102" s="344" t="s">
        <v>329</v>
      </c>
      <c r="J102" s="343">
        <v>4775.862723621759</v>
      </c>
      <c r="K102" s="343">
        <v>4775.862723621759</v>
      </c>
      <c r="L102" s="46"/>
      <c r="M102" s="46"/>
    </row>
    <row r="103" spans="2:19" ht="15.75" x14ac:dyDescent="0.25">
      <c r="B103" s="342"/>
      <c r="C103" s="120"/>
      <c r="D103" s="70"/>
      <c r="E103" s="70"/>
      <c r="F103" s="42"/>
      <c r="G103" s="42"/>
      <c r="H103" s="205"/>
      <c r="I103" s="205"/>
      <c r="J103" s="72"/>
      <c r="K103" s="341"/>
      <c r="L103" s="340"/>
      <c r="M103" s="340"/>
    </row>
    <row r="104" spans="2:19" ht="31.5" customHeight="1" x14ac:dyDescent="0.25">
      <c r="B104" s="334" t="s">
        <v>97</v>
      </c>
      <c r="C104" s="334"/>
      <c r="D104" s="334"/>
      <c r="E104" s="101"/>
      <c r="F104" s="101">
        <f>SUM(F96:F103)</f>
        <v>19399.550000000003</v>
      </c>
      <c r="G104" s="101">
        <f>SUM(G96:G103)</f>
        <v>19399.550000000003</v>
      </c>
      <c r="H104" s="100"/>
      <c r="I104" s="152"/>
      <c r="J104" s="307">
        <f>SUMPRODUCT($F96:$F103,J96:J103)/$F104</f>
        <v>4762.1271180792564</v>
      </c>
      <c r="K104" s="307">
        <f>SUMPRODUCT($F96:$F103,K96:K103)/$F104</f>
        <v>4762.1271180792564</v>
      </c>
    </row>
    <row r="105" spans="2:19" ht="27" customHeight="1" x14ac:dyDescent="0.25">
      <c r="B105" s="339" t="s">
        <v>96</v>
      </c>
      <c r="C105" s="339"/>
      <c r="D105" s="339"/>
      <c r="E105" s="338"/>
      <c r="F105" s="337">
        <v>15065.15</v>
      </c>
      <c r="G105" s="101">
        <v>15065.15</v>
      </c>
      <c r="H105" s="336" t="s">
        <v>328</v>
      </c>
      <c r="I105" s="335"/>
      <c r="J105" s="307">
        <v>4710</v>
      </c>
      <c r="K105" s="140">
        <v>4627</v>
      </c>
    </row>
    <row r="106" spans="2:19" ht="30.75" customHeight="1" x14ac:dyDescent="0.25">
      <c r="B106" s="334" t="s">
        <v>95</v>
      </c>
      <c r="C106" s="334"/>
      <c r="D106" s="334"/>
      <c r="E106" s="101"/>
      <c r="F106" s="101">
        <f>F104+F105</f>
        <v>34464.700000000004</v>
      </c>
      <c r="G106" s="330">
        <f>SUM(G104:G105)</f>
        <v>34464.700000000004</v>
      </c>
      <c r="H106" s="100"/>
      <c r="I106" s="307"/>
      <c r="J106" s="144">
        <f>SUMPRODUCT($G104:$G105,J104:J105)/$G106</f>
        <v>4739.3414024649692</v>
      </c>
      <c r="K106" s="113">
        <f>SUMPRODUCT(F104*K104+F105*K105)/F106</f>
        <v>4703.0605861514659</v>
      </c>
    </row>
    <row r="107" spans="2:19" s="32" customFormat="1" ht="26.1" customHeight="1" x14ac:dyDescent="0.25">
      <c r="B107" s="110"/>
      <c r="C107" s="310" t="s">
        <v>94</v>
      </c>
      <c r="D107" s="309"/>
      <c r="E107" s="309"/>
      <c r="F107" s="108"/>
      <c r="G107" s="108"/>
      <c r="H107" s="5"/>
      <c r="I107" s="4"/>
      <c r="J107" s="8"/>
      <c r="K107" s="308"/>
      <c r="L107" s="308"/>
      <c r="M107"/>
      <c r="N107"/>
      <c r="O107"/>
      <c r="P107"/>
      <c r="Q107"/>
      <c r="S107"/>
    </row>
    <row r="108" spans="2:19" s="8" customFormat="1" ht="29.1" customHeight="1" x14ac:dyDescent="0.25">
      <c r="C108" s="258" t="s">
        <v>93</v>
      </c>
      <c r="D108" s="258"/>
      <c r="E108" s="258"/>
      <c r="F108" s="101">
        <f>F93+F104</f>
        <v>206462.55</v>
      </c>
      <c r="G108" s="101">
        <f>G93+G104</f>
        <v>207936.57491525426</v>
      </c>
      <c r="H108" s="72"/>
      <c r="I108" s="100"/>
      <c r="J108" s="307">
        <f>SUMPRODUCT($G104*J104+$G93*J93)/$G108</f>
        <v>4077.0305743905092</v>
      </c>
      <c r="K108" s="20">
        <f>SUMPRODUCT(F93*K93+F104*K104)/F108</f>
        <v>3351.8949467686457</v>
      </c>
      <c r="L108" s="177">
        <f>SUMPRODUCT(F104*L104+F90*L90)/F108</f>
        <v>60.435846113496133</v>
      </c>
      <c r="M108" s="113">
        <f>J108-K108</f>
        <v>725.13562762186348</v>
      </c>
      <c r="N108"/>
      <c r="O108"/>
      <c r="P108"/>
      <c r="Q108"/>
      <c r="S108"/>
    </row>
    <row r="109" spans="2:19" s="8" customFormat="1" ht="30" customHeight="1" x14ac:dyDescent="0.25">
      <c r="C109" s="106" t="s">
        <v>92</v>
      </c>
      <c r="D109" s="106"/>
      <c r="E109" s="106"/>
      <c r="F109" s="333">
        <f>F105+F94</f>
        <v>80616.599999999991</v>
      </c>
      <c r="G109" s="332">
        <f>G105+G94</f>
        <v>80616.599999999991</v>
      </c>
      <c r="H109" s="104" t="s">
        <v>6</v>
      </c>
      <c r="I109" s="102"/>
      <c r="J109" s="331">
        <f>SUMPRODUCT(G94*J94+G105*J105)/G109</f>
        <v>4107.4736660935832</v>
      </c>
      <c r="K109" s="304">
        <f>SUMPRODUCT($F94*K94+$F105*K105)/$F109</f>
        <v>3047.0962661536209</v>
      </c>
      <c r="L109" s="304">
        <f>SUMPRODUCT($F91*L91+$F105*L105)/$F109</f>
        <v>0</v>
      </c>
      <c r="M109" s="113">
        <f>J109-K109</f>
        <v>1060.3773999399623</v>
      </c>
      <c r="N109"/>
      <c r="O109"/>
      <c r="P109"/>
      <c r="Q109"/>
      <c r="S109"/>
    </row>
    <row r="110" spans="2:19" s="8" customFormat="1" ht="36" customHeight="1" x14ac:dyDescent="0.25">
      <c r="C110" s="72" t="s">
        <v>91</v>
      </c>
      <c r="D110" s="72"/>
      <c r="E110" s="72"/>
      <c r="F110" s="101">
        <f>+F109+F108</f>
        <v>287079.14999999997</v>
      </c>
      <c r="G110" s="330">
        <f>SUM(G108:G109)</f>
        <v>288553.17491525423</v>
      </c>
      <c r="H110" s="72"/>
      <c r="I110" s="100"/>
      <c r="J110" s="307">
        <f>SUMPRODUCT($G108:$G109,J108:J109)/$G110</f>
        <v>4085.5358301282458</v>
      </c>
      <c r="K110" s="20">
        <f>SUMPRODUCT($F108*K108+$F109*K109)/$F110</f>
        <v>3266.3024078619742</v>
      </c>
      <c r="L110" s="20">
        <f>SUMPRODUCT($F108*L108+$F109*L109)/$F110</f>
        <v>43.464455360133265</v>
      </c>
      <c r="M110" s="113">
        <f>J110-K110</f>
        <v>819.23342226627165</v>
      </c>
      <c r="N110"/>
      <c r="O110"/>
      <c r="P110"/>
      <c r="Q110"/>
      <c r="S110"/>
    </row>
    <row r="112" spans="2:19" ht="27" customHeight="1" x14ac:dyDescent="0.25">
      <c r="B112" s="17"/>
      <c r="C112" s="17"/>
      <c r="D112" s="17"/>
      <c r="E112" s="17"/>
      <c r="F112" s="17"/>
      <c r="G112" s="17"/>
      <c r="H112" s="17"/>
      <c r="I112" s="17"/>
      <c r="J112" s="17"/>
      <c r="K112" s="17"/>
    </row>
    <row r="113" spans="2:13" ht="39" customHeight="1" x14ac:dyDescent="0.25">
      <c r="B113" s="17" t="s">
        <v>327</v>
      </c>
      <c r="C113" s="17"/>
      <c r="D113" s="17"/>
      <c r="E113" s="17"/>
      <c r="F113" s="17"/>
      <c r="G113" s="17"/>
      <c r="H113" s="17"/>
      <c r="I113" s="8"/>
      <c r="J113" s="8"/>
      <c r="K113" s="16"/>
    </row>
    <row r="114" spans="2:13" x14ac:dyDescent="0.25">
      <c r="B114" s="17"/>
      <c r="C114" s="17"/>
      <c r="D114" s="17"/>
      <c r="E114" s="17"/>
      <c r="F114" s="17"/>
      <c r="G114" s="17"/>
      <c r="H114" s="17"/>
      <c r="I114" s="17"/>
      <c r="J114" s="17"/>
      <c r="K114" s="17"/>
      <c r="L114" s="17"/>
      <c r="M114" s="17"/>
    </row>
  </sheetData>
  <mergeCells count="9">
    <mergeCell ref="B112:K112"/>
    <mergeCell ref="B113:H113"/>
    <mergeCell ref="B114:M114"/>
    <mergeCell ref="B104:D104"/>
    <mergeCell ref="B105:D105"/>
    <mergeCell ref="H105:I105"/>
    <mergeCell ref="B106:D106"/>
    <mergeCell ref="C107:E107"/>
    <mergeCell ref="H109:I109"/>
  </mergeCells>
  <conditionalFormatting sqref="C93:C94">
    <cfRule type="expression" dxfId="796" priority="58" stopIfTrue="1">
      <formula>IF(O93&lt;#REF!,TRUE,FALSE)</formula>
    </cfRule>
    <cfRule type="expression" dxfId="795" priority="59" stopIfTrue="1">
      <formula>IF(O93&lt;#REF!,TRUE,FALSE)</formula>
    </cfRule>
    <cfRule type="expression" dxfId="794" priority="60" stopIfTrue="1">
      <formula>IF(O93&gt;#REF!,TRUE,FALSE)</formula>
    </cfRule>
    <cfRule type="expression" dxfId="793" priority="61" stopIfTrue="1">
      <formula>IF(N93&lt;#REF!,TRUE,FALSE)</formula>
    </cfRule>
    <cfRule type="expression" dxfId="792" priority="62" stopIfTrue="1">
      <formula>IF(N93&lt;#REF!,TRUE,FALSE)</formula>
    </cfRule>
    <cfRule type="expression" dxfId="791" priority="63" stopIfTrue="1">
      <formula>IF(N93&gt;#REF!,TRUE,FALSE)</formula>
    </cfRule>
    <cfRule type="expression" dxfId="790" priority="64" stopIfTrue="1">
      <formula>IF(R93&lt;#REF!,TRUE,FALSE)</formula>
    </cfRule>
    <cfRule type="expression" dxfId="789" priority="65" stopIfTrue="1">
      <formula>IF(R93&lt;#REF!,TRUE,FALSE)</formula>
    </cfRule>
    <cfRule type="expression" dxfId="788" priority="66" stopIfTrue="1">
      <formula>IF(R93&gt;#REF!,TRUE,FALSE)</formula>
    </cfRule>
    <cfRule type="expression" dxfId="787" priority="67" stopIfTrue="1">
      <formula>IF(O93&lt;#REF!,TRUE,FALSE)</formula>
    </cfRule>
    <cfRule type="expression" dxfId="786" priority="68" stopIfTrue="1">
      <formula>IF(O93&lt;#REF!,TRUE,FALSE)</formula>
    </cfRule>
    <cfRule type="expression" dxfId="785" priority="69" stopIfTrue="1">
      <formula>IF(O93&gt;#REF!,TRUE,FALSE)</formula>
    </cfRule>
    <cfRule type="expression" dxfId="784" priority="70" stopIfTrue="1">
      <formula>IF(Q93&lt;#REF!,TRUE,FALSE)</formula>
    </cfRule>
    <cfRule type="expression" dxfId="783" priority="71" stopIfTrue="1">
      <formula>IF(Q93&lt;#REF!,TRUE,FALSE)</formula>
    </cfRule>
    <cfRule type="expression" dxfId="782" priority="72" stopIfTrue="1">
      <formula>IF(Q93&gt;#REF!,TRUE,FALSE)</formula>
    </cfRule>
    <cfRule type="expression" dxfId="781" priority="73" stopIfTrue="1">
      <formula>IF(R93&lt;#REF!,TRUE,FALSE)</formula>
    </cfRule>
    <cfRule type="expression" dxfId="780" priority="74" stopIfTrue="1">
      <formula>IF(R93&lt;#REF!,TRUE,FALSE)</formula>
    </cfRule>
    <cfRule type="expression" dxfId="779" priority="75" stopIfTrue="1">
      <formula>IF(R93&gt;#REF!,TRUE,FALSE)</formula>
    </cfRule>
    <cfRule type="expression" dxfId="778" priority="76" stopIfTrue="1">
      <formula>IF(O93&lt;#REF!,TRUE,FALSE)</formula>
    </cfRule>
    <cfRule type="expression" dxfId="777" priority="77" stopIfTrue="1">
      <formula>IF(O93&lt;#REF!,TRUE,FALSE)</formula>
    </cfRule>
    <cfRule type="expression" dxfId="776" priority="78" stopIfTrue="1">
      <formula>IF(O93&gt;#REF!,TRUE,FALSE)</formula>
    </cfRule>
    <cfRule type="expression" dxfId="775" priority="79" stopIfTrue="1">
      <formula>IF(Q93&lt;#REF!,TRUE,FALSE)</formula>
    </cfRule>
    <cfRule type="expression" dxfId="774" priority="80" stopIfTrue="1">
      <formula>IF(Q93&lt;#REF!,TRUE,FALSE)</formula>
    </cfRule>
    <cfRule type="expression" dxfId="773" priority="81" stopIfTrue="1">
      <formula>IF(Q93&gt;#REF!,TRUE,FALSE)</formula>
    </cfRule>
    <cfRule type="expression" dxfId="772" priority="82" stopIfTrue="1">
      <formula>IF(R93&lt;#REF!,TRUE,FALSE)</formula>
    </cfRule>
    <cfRule type="expression" dxfId="771" priority="83" stopIfTrue="1">
      <formula>IF(R93&lt;#REF!,TRUE,FALSE)</formula>
    </cfRule>
    <cfRule type="expression" dxfId="770" priority="84" stopIfTrue="1">
      <formula>IF(R93&gt;#REF!,TRUE,FALSE)</formula>
    </cfRule>
    <cfRule type="expression" dxfId="769" priority="85" stopIfTrue="1">
      <formula>IF(O93&lt;#REF!,TRUE,FALSE)</formula>
    </cfRule>
    <cfRule type="expression" dxfId="768" priority="86" stopIfTrue="1">
      <formula>IF(O93&lt;#REF!,TRUE,FALSE)</formula>
    </cfRule>
    <cfRule type="expression" dxfId="767" priority="87" stopIfTrue="1">
      <formula>IF(O93&gt;#REF!,TRUE,FALSE)</formula>
    </cfRule>
    <cfRule type="expression" dxfId="766" priority="88" stopIfTrue="1">
      <formula>IF(Q93&lt;#REF!,TRUE,FALSE)</formula>
    </cfRule>
    <cfRule type="expression" dxfId="765" priority="89" stopIfTrue="1">
      <formula>IF(Q93&lt;#REF!,TRUE,FALSE)</formula>
    </cfRule>
    <cfRule type="expression" dxfId="764" priority="90" stopIfTrue="1">
      <formula>IF(Q93&gt;#REF!,TRUE,FALSE)</formula>
    </cfRule>
    <cfRule type="expression" dxfId="763" priority="91" stopIfTrue="1">
      <formula>IF(#REF!&lt;#REF!,TRUE,FALSE)</formula>
    </cfRule>
    <cfRule type="expression" dxfId="762" priority="92" stopIfTrue="1">
      <formula>IF(#REF!&lt;#REF!,TRUE,FALSE)</formula>
    </cfRule>
    <cfRule type="expression" dxfId="761" priority="93" stopIfTrue="1">
      <formula>IF(#REF!&gt;#REF!,TRUE,FALSE)</formula>
    </cfRule>
    <cfRule type="expression" dxfId="760" priority="94" stopIfTrue="1">
      <formula>IF(N93&lt;#REF!,TRUE,FALSE)</formula>
    </cfRule>
    <cfRule type="expression" dxfId="759" priority="95" stopIfTrue="1">
      <formula>IF(N93&lt;#REF!,TRUE,FALSE)</formula>
    </cfRule>
    <cfRule type="expression" dxfId="758" priority="96" stopIfTrue="1">
      <formula>IF(N93&gt;#REF!,TRUE,FALSE)</formula>
    </cfRule>
    <cfRule type="expression" dxfId="757" priority="97" stopIfTrue="1">
      <formula>IF(#REF!&lt;#REF!,TRUE,FALSE)</formula>
    </cfRule>
    <cfRule type="expression" dxfId="756" priority="98" stopIfTrue="1">
      <formula>IF(#REF!&lt;#REF!,TRUE,FALSE)</formula>
    </cfRule>
    <cfRule type="expression" dxfId="755" priority="99" stopIfTrue="1">
      <formula>IF(#REF!&gt;#REF!,TRUE,FALSE)</formula>
    </cfRule>
    <cfRule type="expression" dxfId="754" priority="100" stopIfTrue="1">
      <formula>IF(Q93&lt;#REF!,TRUE,FALSE)</formula>
    </cfRule>
    <cfRule type="expression" dxfId="753" priority="101" stopIfTrue="1">
      <formula>IF(Q93&lt;#REF!,TRUE,FALSE)</formula>
    </cfRule>
    <cfRule type="expression" dxfId="752" priority="102" stopIfTrue="1">
      <formula>IF(Q93&gt;#REF!,TRUE,FALSE)</formula>
    </cfRule>
    <cfRule type="expression" dxfId="751" priority="103" stopIfTrue="1">
      <formula>IF(R93&lt;#REF!,TRUE,FALSE)</formula>
    </cfRule>
    <cfRule type="expression" dxfId="750" priority="104" stopIfTrue="1">
      <formula>IF(R93&lt;#REF!,TRUE,FALSE)</formula>
    </cfRule>
    <cfRule type="expression" dxfId="749" priority="105" stopIfTrue="1">
      <formula>IF(R93&gt;#REF!,TRUE,FALSE)</formula>
    </cfRule>
    <cfRule type="expression" dxfId="748" priority="106" stopIfTrue="1">
      <formula>IF(O93&lt;#REF!,TRUE,FALSE)</formula>
    </cfRule>
    <cfRule type="expression" dxfId="747" priority="107" stopIfTrue="1">
      <formula>IF(O93&lt;#REF!,TRUE,FALSE)</formula>
    </cfRule>
    <cfRule type="expression" dxfId="746" priority="108" stopIfTrue="1">
      <formula>IF(O93&gt;#REF!,TRUE,FALSE)</formula>
    </cfRule>
    <cfRule type="expression" dxfId="745" priority="109" stopIfTrue="1">
      <formula>IF(Q93&lt;#REF!,TRUE,FALSE)</formula>
    </cfRule>
    <cfRule type="expression" dxfId="744" priority="110" stopIfTrue="1">
      <formula>IF(Q93&lt;#REF!,TRUE,FALSE)</formula>
    </cfRule>
    <cfRule type="expression" dxfId="743" priority="111" stopIfTrue="1">
      <formula>IF(Q93&gt;#REF!,TRUE,FALSE)</formula>
    </cfRule>
    <cfRule type="expression" dxfId="742" priority="112" stopIfTrue="1">
      <formula>IF(#REF!&lt;#REF!,TRUE,FALSE)</formula>
    </cfRule>
    <cfRule type="expression" dxfId="741" priority="113" stopIfTrue="1">
      <formula>IF(#REF!&lt;#REF!,TRUE,FALSE)</formula>
    </cfRule>
    <cfRule type="expression" dxfId="740" priority="114" stopIfTrue="1">
      <formula>IF(#REF!&gt;#REF!,TRUE,FALSE)</formula>
    </cfRule>
  </conditionalFormatting>
  <conditionalFormatting sqref="C94">
    <cfRule type="expression" dxfId="739" priority="1" stopIfTrue="1">
      <formula>IF(O94&lt;#REF!,TRUE,FALSE)</formula>
    </cfRule>
    <cfRule type="expression" dxfId="738" priority="2" stopIfTrue="1">
      <formula>IF(O94&lt;#REF!,TRUE,FALSE)</formula>
    </cfRule>
    <cfRule type="expression" dxfId="737" priority="3" stopIfTrue="1">
      <formula>IF(O94&gt;#REF!,TRUE,FALSE)</formula>
    </cfRule>
    <cfRule type="expression" dxfId="736" priority="4" stopIfTrue="1">
      <formula>IF(N94&lt;#REF!,TRUE,FALSE)</formula>
    </cfRule>
    <cfRule type="expression" dxfId="735" priority="5" stopIfTrue="1">
      <formula>IF(N94&lt;#REF!,TRUE,FALSE)</formula>
    </cfRule>
    <cfRule type="expression" dxfId="734" priority="6" stopIfTrue="1">
      <formula>IF(N94&gt;#REF!,TRUE,FALSE)</formula>
    </cfRule>
    <cfRule type="expression" dxfId="733" priority="7" stopIfTrue="1">
      <formula>IF(R94&lt;#REF!,TRUE,FALSE)</formula>
    </cfRule>
    <cfRule type="expression" dxfId="732" priority="8" stopIfTrue="1">
      <formula>IF(R94&lt;#REF!,TRUE,FALSE)</formula>
    </cfRule>
    <cfRule type="expression" dxfId="731" priority="9" stopIfTrue="1">
      <formula>IF(R94&gt;#REF!,TRUE,FALSE)</formula>
    </cfRule>
    <cfRule type="expression" dxfId="730" priority="10" stopIfTrue="1">
      <formula>IF(O94&lt;#REF!,TRUE,FALSE)</formula>
    </cfRule>
    <cfRule type="expression" dxfId="729" priority="11" stopIfTrue="1">
      <formula>IF(O94&lt;#REF!,TRUE,FALSE)</formula>
    </cfRule>
    <cfRule type="expression" dxfId="728" priority="12" stopIfTrue="1">
      <formula>IF(O94&gt;#REF!,TRUE,FALSE)</formula>
    </cfRule>
    <cfRule type="expression" dxfId="727" priority="13" stopIfTrue="1">
      <formula>IF(Q94&lt;#REF!,TRUE,FALSE)</formula>
    </cfRule>
    <cfRule type="expression" dxfId="726" priority="14" stopIfTrue="1">
      <formula>IF(Q94&lt;#REF!,TRUE,FALSE)</formula>
    </cfRule>
    <cfRule type="expression" dxfId="725" priority="15" stopIfTrue="1">
      <formula>IF(Q94&gt;#REF!,TRUE,FALSE)</formula>
    </cfRule>
    <cfRule type="expression" dxfId="724" priority="16" stopIfTrue="1">
      <formula>IF(R94&lt;#REF!,TRUE,FALSE)</formula>
    </cfRule>
    <cfRule type="expression" dxfId="723" priority="17" stopIfTrue="1">
      <formula>IF(R94&lt;#REF!,TRUE,FALSE)</formula>
    </cfRule>
    <cfRule type="expression" dxfId="722" priority="18" stopIfTrue="1">
      <formula>IF(R94&gt;#REF!,TRUE,FALSE)</formula>
    </cfRule>
    <cfRule type="expression" dxfId="721" priority="19" stopIfTrue="1">
      <formula>IF(O94&lt;#REF!,TRUE,FALSE)</formula>
    </cfRule>
    <cfRule type="expression" dxfId="720" priority="20" stopIfTrue="1">
      <formula>IF(O94&lt;#REF!,TRUE,FALSE)</formula>
    </cfRule>
    <cfRule type="expression" dxfId="719" priority="21" stopIfTrue="1">
      <formula>IF(O94&gt;#REF!,TRUE,FALSE)</formula>
    </cfRule>
    <cfRule type="expression" dxfId="718" priority="22" stopIfTrue="1">
      <formula>IF(Q94&lt;#REF!,TRUE,FALSE)</formula>
    </cfRule>
    <cfRule type="expression" dxfId="717" priority="23" stopIfTrue="1">
      <formula>IF(Q94&lt;#REF!,TRUE,FALSE)</formula>
    </cfRule>
    <cfRule type="expression" dxfId="716" priority="24" stopIfTrue="1">
      <formula>IF(Q94&gt;#REF!,TRUE,FALSE)</formula>
    </cfRule>
    <cfRule type="expression" dxfId="715" priority="25" stopIfTrue="1">
      <formula>IF(R94&lt;#REF!,TRUE,FALSE)</formula>
    </cfRule>
    <cfRule type="expression" dxfId="714" priority="26" stopIfTrue="1">
      <formula>IF(R94&lt;#REF!,TRUE,FALSE)</formula>
    </cfRule>
    <cfRule type="expression" dxfId="713" priority="27" stopIfTrue="1">
      <formula>IF(R94&gt;#REF!,TRUE,FALSE)</formula>
    </cfRule>
    <cfRule type="expression" dxfId="712" priority="28" stopIfTrue="1">
      <formula>IF(O94&lt;#REF!,TRUE,FALSE)</formula>
    </cfRule>
    <cfRule type="expression" dxfId="711" priority="29" stopIfTrue="1">
      <formula>IF(O94&lt;#REF!,TRUE,FALSE)</formula>
    </cfRule>
    <cfRule type="expression" dxfId="710" priority="30" stopIfTrue="1">
      <formula>IF(O94&gt;#REF!,TRUE,FALSE)</formula>
    </cfRule>
    <cfRule type="expression" dxfId="709" priority="31" stopIfTrue="1">
      <formula>IF(Q94&lt;#REF!,TRUE,FALSE)</formula>
    </cfRule>
    <cfRule type="expression" dxfId="708" priority="32" stopIfTrue="1">
      <formula>IF(Q94&lt;#REF!,TRUE,FALSE)</formula>
    </cfRule>
    <cfRule type="expression" dxfId="707" priority="33" stopIfTrue="1">
      <formula>IF(Q94&gt;#REF!,TRUE,FALSE)</formula>
    </cfRule>
    <cfRule type="expression" dxfId="706" priority="34" stopIfTrue="1">
      <formula>IF(#REF!&lt;#REF!,TRUE,FALSE)</formula>
    </cfRule>
    <cfRule type="expression" dxfId="705" priority="35" stopIfTrue="1">
      <formula>IF(#REF!&lt;#REF!,TRUE,FALSE)</formula>
    </cfRule>
    <cfRule type="expression" dxfId="704" priority="36" stopIfTrue="1">
      <formula>IF(#REF!&gt;#REF!,TRUE,FALSE)</formula>
    </cfRule>
    <cfRule type="expression" dxfId="703" priority="37" stopIfTrue="1">
      <formula>IF(N94&lt;#REF!,TRUE,FALSE)</formula>
    </cfRule>
    <cfRule type="expression" dxfId="702" priority="38" stopIfTrue="1">
      <formula>IF(N94&lt;#REF!,TRUE,FALSE)</formula>
    </cfRule>
    <cfRule type="expression" dxfId="701" priority="39" stopIfTrue="1">
      <formula>IF(N94&gt;#REF!,TRUE,FALSE)</formula>
    </cfRule>
    <cfRule type="expression" dxfId="700" priority="40" stopIfTrue="1">
      <formula>IF(#REF!&lt;#REF!,TRUE,FALSE)</formula>
    </cfRule>
    <cfRule type="expression" dxfId="699" priority="41" stopIfTrue="1">
      <formula>IF(#REF!&lt;#REF!,TRUE,FALSE)</formula>
    </cfRule>
    <cfRule type="expression" dxfId="698" priority="42" stopIfTrue="1">
      <formula>IF(#REF!&gt;#REF!,TRUE,FALSE)</formula>
    </cfRule>
    <cfRule type="expression" dxfId="697" priority="43" stopIfTrue="1">
      <formula>IF(Q94&lt;#REF!,TRUE,FALSE)</formula>
    </cfRule>
    <cfRule type="expression" dxfId="696" priority="44" stopIfTrue="1">
      <formula>IF(Q94&lt;#REF!,TRUE,FALSE)</formula>
    </cfRule>
    <cfRule type="expression" dxfId="695" priority="45" stopIfTrue="1">
      <formula>IF(Q94&gt;#REF!,TRUE,FALSE)</formula>
    </cfRule>
    <cfRule type="expression" dxfId="694" priority="46" stopIfTrue="1">
      <formula>IF(R94&lt;#REF!,TRUE,FALSE)</formula>
    </cfRule>
    <cfRule type="expression" dxfId="693" priority="47" stopIfTrue="1">
      <formula>IF(R94&lt;#REF!,TRUE,FALSE)</formula>
    </cfRule>
    <cfRule type="expression" dxfId="692" priority="48" stopIfTrue="1">
      <formula>IF(R94&gt;#REF!,TRUE,FALSE)</formula>
    </cfRule>
    <cfRule type="expression" dxfId="691" priority="49" stopIfTrue="1">
      <formula>IF(O94&lt;#REF!,TRUE,FALSE)</formula>
    </cfRule>
    <cfRule type="expression" dxfId="690" priority="50" stopIfTrue="1">
      <formula>IF(O94&lt;#REF!,TRUE,FALSE)</formula>
    </cfRule>
    <cfRule type="expression" dxfId="689" priority="51" stopIfTrue="1">
      <formula>IF(O94&gt;#REF!,TRUE,FALSE)</formula>
    </cfRule>
    <cfRule type="expression" dxfId="688" priority="52" stopIfTrue="1">
      <formula>IF(Q94&lt;#REF!,TRUE,FALSE)</formula>
    </cfRule>
    <cfRule type="expression" dxfId="687" priority="53" stopIfTrue="1">
      <formula>IF(Q94&lt;#REF!,TRUE,FALSE)</formula>
    </cfRule>
    <cfRule type="expression" dxfId="686" priority="54" stopIfTrue="1">
      <formula>IF(Q94&gt;#REF!,TRUE,FALSE)</formula>
    </cfRule>
    <cfRule type="expression" dxfId="685" priority="55" stopIfTrue="1">
      <formula>IF(#REF!&lt;#REF!,TRUE,FALSE)</formula>
    </cfRule>
    <cfRule type="expression" dxfId="684" priority="56" stopIfTrue="1">
      <formula>IF(#REF!&lt;#REF!,TRUE,FALSE)</formula>
    </cfRule>
    <cfRule type="expression" dxfId="683" priority="57" stopIfTrue="1">
      <formula>IF(#REF!&gt;#REF!,TRUE,FALSE)</formula>
    </cfRule>
  </conditionalFormatting>
  <pageMargins left="0.7" right="0.7" top="0.75" bottom="0.75" header="0.3" footer="0.3"/>
  <pageSetup paperSize="9" orientation="portrait" verticalDpi="0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E87678-D8EE-484A-A6C5-F7722AAF308F}">
  <dimension ref="B3:Q119"/>
  <sheetViews>
    <sheetView showGridLines="0" topLeftCell="A79" workbookViewId="0">
      <selection activeCell="P14" sqref="P14"/>
    </sheetView>
  </sheetViews>
  <sheetFormatPr defaultColWidth="9.140625" defaultRowHeight="15" x14ac:dyDescent="0.25"/>
  <cols>
    <col min="1" max="1" width="10.140625" customWidth="1"/>
    <col min="2" max="2" width="8.5703125" customWidth="1"/>
    <col min="3" max="3" width="17.140625" customWidth="1"/>
    <col min="4" max="4" width="13.140625" customWidth="1"/>
    <col min="5" max="5" width="8.140625" customWidth="1"/>
    <col min="6" max="6" width="16.28515625" customWidth="1"/>
    <col min="7" max="7" width="14.140625" customWidth="1"/>
    <col min="8" max="8" width="13.85546875" customWidth="1"/>
    <col min="9" max="9" width="15.140625" customWidth="1"/>
    <col min="10" max="10" width="14" customWidth="1"/>
    <col min="11" max="11" width="10.42578125" customWidth="1"/>
    <col min="252" max="252" width="10.140625" customWidth="1"/>
    <col min="253" max="253" width="8.5703125" customWidth="1"/>
    <col min="254" max="254" width="14.140625" customWidth="1"/>
    <col min="255" max="255" width="13.140625" customWidth="1"/>
    <col min="256" max="256" width="8.140625" customWidth="1"/>
    <col min="257" max="257" width="16.28515625" customWidth="1"/>
    <col min="258" max="258" width="12.7109375" customWidth="1"/>
    <col min="259" max="259" width="13.85546875" customWidth="1"/>
    <col min="260" max="260" width="15.140625" customWidth="1"/>
    <col min="261" max="261" width="9.28515625" customWidth="1"/>
    <col min="262" max="262" width="10.42578125" customWidth="1"/>
    <col min="263" max="263" width="8.85546875" customWidth="1"/>
    <col min="264" max="264" width="9.5703125" customWidth="1"/>
    <col min="265" max="265" width="10" customWidth="1"/>
    <col min="266" max="266" width="9.5703125" bestFit="1" customWidth="1"/>
    <col min="508" max="508" width="10.140625" customWidth="1"/>
    <col min="509" max="509" width="8.5703125" customWidth="1"/>
    <col min="510" max="510" width="14.140625" customWidth="1"/>
    <col min="511" max="511" width="13.140625" customWidth="1"/>
    <col min="512" max="512" width="8.140625" customWidth="1"/>
    <col min="513" max="513" width="16.28515625" customWidth="1"/>
    <col min="514" max="514" width="12.7109375" customWidth="1"/>
    <col min="515" max="515" width="13.85546875" customWidth="1"/>
    <col min="516" max="516" width="15.140625" customWidth="1"/>
    <col min="517" max="517" width="9.28515625" customWidth="1"/>
    <col min="518" max="518" width="10.42578125" customWidth="1"/>
    <col min="519" max="519" width="8.85546875" customWidth="1"/>
    <col min="520" max="520" width="9.5703125" customWidth="1"/>
    <col min="521" max="521" width="10" customWidth="1"/>
    <col min="522" max="522" width="9.5703125" bestFit="1" customWidth="1"/>
    <col min="764" max="764" width="10.140625" customWidth="1"/>
    <col min="765" max="765" width="8.5703125" customWidth="1"/>
    <col min="766" max="766" width="14.140625" customWidth="1"/>
    <col min="767" max="767" width="13.140625" customWidth="1"/>
    <col min="768" max="768" width="8.140625" customWidth="1"/>
    <col min="769" max="769" width="16.28515625" customWidth="1"/>
    <col min="770" max="770" width="12.7109375" customWidth="1"/>
    <col min="771" max="771" width="13.85546875" customWidth="1"/>
    <col min="772" max="772" width="15.140625" customWidth="1"/>
    <col min="773" max="773" width="9.28515625" customWidth="1"/>
    <col min="774" max="774" width="10.42578125" customWidth="1"/>
    <col min="775" max="775" width="8.85546875" customWidth="1"/>
    <col min="776" max="776" width="9.5703125" customWidth="1"/>
    <col min="777" max="777" width="10" customWidth="1"/>
    <col min="778" max="778" width="9.5703125" bestFit="1" customWidth="1"/>
    <col min="1020" max="1020" width="10.140625" customWidth="1"/>
    <col min="1021" max="1021" width="8.5703125" customWidth="1"/>
    <col min="1022" max="1022" width="14.140625" customWidth="1"/>
    <col min="1023" max="1023" width="13.140625" customWidth="1"/>
    <col min="1024" max="1024" width="8.140625" customWidth="1"/>
    <col min="1025" max="1025" width="16.28515625" customWidth="1"/>
    <col min="1026" max="1026" width="12.7109375" customWidth="1"/>
    <col min="1027" max="1027" width="13.85546875" customWidth="1"/>
    <col min="1028" max="1028" width="15.140625" customWidth="1"/>
    <col min="1029" max="1029" width="9.28515625" customWidth="1"/>
    <col min="1030" max="1030" width="10.42578125" customWidth="1"/>
    <col min="1031" max="1031" width="8.85546875" customWidth="1"/>
    <col min="1032" max="1032" width="9.5703125" customWidth="1"/>
    <col min="1033" max="1033" width="10" customWidth="1"/>
    <col min="1034" max="1034" width="9.5703125" bestFit="1" customWidth="1"/>
    <col min="1276" max="1276" width="10.140625" customWidth="1"/>
    <col min="1277" max="1277" width="8.5703125" customWidth="1"/>
    <col min="1278" max="1278" width="14.140625" customWidth="1"/>
    <col min="1279" max="1279" width="13.140625" customWidth="1"/>
    <col min="1280" max="1280" width="8.140625" customWidth="1"/>
    <col min="1281" max="1281" width="16.28515625" customWidth="1"/>
    <col min="1282" max="1282" width="12.7109375" customWidth="1"/>
    <col min="1283" max="1283" width="13.85546875" customWidth="1"/>
    <col min="1284" max="1284" width="15.140625" customWidth="1"/>
    <col min="1285" max="1285" width="9.28515625" customWidth="1"/>
    <col min="1286" max="1286" width="10.42578125" customWidth="1"/>
    <col min="1287" max="1287" width="8.85546875" customWidth="1"/>
    <col min="1288" max="1288" width="9.5703125" customWidth="1"/>
    <col min="1289" max="1289" width="10" customWidth="1"/>
    <col min="1290" max="1290" width="9.5703125" bestFit="1" customWidth="1"/>
    <col min="1532" max="1532" width="10.140625" customWidth="1"/>
    <col min="1533" max="1533" width="8.5703125" customWidth="1"/>
    <col min="1534" max="1534" width="14.140625" customWidth="1"/>
    <col min="1535" max="1535" width="13.140625" customWidth="1"/>
    <col min="1536" max="1536" width="8.140625" customWidth="1"/>
    <col min="1537" max="1537" width="16.28515625" customWidth="1"/>
    <col min="1538" max="1538" width="12.7109375" customWidth="1"/>
    <col min="1539" max="1539" width="13.85546875" customWidth="1"/>
    <col min="1540" max="1540" width="15.140625" customWidth="1"/>
    <col min="1541" max="1541" width="9.28515625" customWidth="1"/>
    <col min="1542" max="1542" width="10.42578125" customWidth="1"/>
    <col min="1543" max="1543" width="8.85546875" customWidth="1"/>
    <col min="1544" max="1544" width="9.5703125" customWidth="1"/>
    <col min="1545" max="1545" width="10" customWidth="1"/>
    <col min="1546" max="1546" width="9.5703125" bestFit="1" customWidth="1"/>
    <col min="1788" max="1788" width="10.140625" customWidth="1"/>
    <col min="1789" max="1789" width="8.5703125" customWidth="1"/>
    <col min="1790" max="1790" width="14.140625" customWidth="1"/>
    <col min="1791" max="1791" width="13.140625" customWidth="1"/>
    <col min="1792" max="1792" width="8.140625" customWidth="1"/>
    <col min="1793" max="1793" width="16.28515625" customWidth="1"/>
    <col min="1794" max="1794" width="12.7109375" customWidth="1"/>
    <col min="1795" max="1795" width="13.85546875" customWidth="1"/>
    <col min="1796" max="1796" width="15.140625" customWidth="1"/>
    <col min="1797" max="1797" width="9.28515625" customWidth="1"/>
    <col min="1798" max="1798" width="10.42578125" customWidth="1"/>
    <col min="1799" max="1799" width="8.85546875" customWidth="1"/>
    <col min="1800" max="1800" width="9.5703125" customWidth="1"/>
    <col min="1801" max="1801" width="10" customWidth="1"/>
    <col min="1802" max="1802" width="9.5703125" bestFit="1" customWidth="1"/>
    <col min="2044" max="2044" width="10.140625" customWidth="1"/>
    <col min="2045" max="2045" width="8.5703125" customWidth="1"/>
    <col min="2046" max="2046" width="14.140625" customWidth="1"/>
    <col min="2047" max="2047" width="13.140625" customWidth="1"/>
    <col min="2048" max="2048" width="8.140625" customWidth="1"/>
    <col min="2049" max="2049" width="16.28515625" customWidth="1"/>
    <col min="2050" max="2050" width="12.7109375" customWidth="1"/>
    <col min="2051" max="2051" width="13.85546875" customWidth="1"/>
    <col min="2052" max="2052" width="15.140625" customWidth="1"/>
    <col min="2053" max="2053" width="9.28515625" customWidth="1"/>
    <col min="2054" max="2054" width="10.42578125" customWidth="1"/>
    <col min="2055" max="2055" width="8.85546875" customWidth="1"/>
    <col min="2056" max="2056" width="9.5703125" customWidth="1"/>
    <col min="2057" max="2057" width="10" customWidth="1"/>
    <col min="2058" max="2058" width="9.5703125" bestFit="1" customWidth="1"/>
    <col min="2300" max="2300" width="10.140625" customWidth="1"/>
    <col min="2301" max="2301" width="8.5703125" customWidth="1"/>
    <col min="2302" max="2302" width="14.140625" customWidth="1"/>
    <col min="2303" max="2303" width="13.140625" customWidth="1"/>
    <col min="2304" max="2304" width="8.140625" customWidth="1"/>
    <col min="2305" max="2305" width="16.28515625" customWidth="1"/>
    <col min="2306" max="2306" width="12.7109375" customWidth="1"/>
    <col min="2307" max="2307" width="13.85546875" customWidth="1"/>
    <col min="2308" max="2308" width="15.140625" customWidth="1"/>
    <col min="2309" max="2309" width="9.28515625" customWidth="1"/>
    <col min="2310" max="2310" width="10.42578125" customWidth="1"/>
    <col min="2311" max="2311" width="8.85546875" customWidth="1"/>
    <col min="2312" max="2312" width="9.5703125" customWidth="1"/>
    <col min="2313" max="2313" width="10" customWidth="1"/>
    <col min="2314" max="2314" width="9.5703125" bestFit="1" customWidth="1"/>
    <col min="2556" max="2556" width="10.140625" customWidth="1"/>
    <col min="2557" max="2557" width="8.5703125" customWidth="1"/>
    <col min="2558" max="2558" width="14.140625" customWidth="1"/>
    <col min="2559" max="2559" width="13.140625" customWidth="1"/>
    <col min="2560" max="2560" width="8.140625" customWidth="1"/>
    <col min="2561" max="2561" width="16.28515625" customWidth="1"/>
    <col min="2562" max="2562" width="12.7109375" customWidth="1"/>
    <col min="2563" max="2563" width="13.85546875" customWidth="1"/>
    <col min="2564" max="2564" width="15.140625" customWidth="1"/>
    <col min="2565" max="2565" width="9.28515625" customWidth="1"/>
    <col min="2566" max="2566" width="10.42578125" customWidth="1"/>
    <col min="2567" max="2567" width="8.85546875" customWidth="1"/>
    <col min="2568" max="2568" width="9.5703125" customWidth="1"/>
    <col min="2569" max="2569" width="10" customWidth="1"/>
    <col min="2570" max="2570" width="9.5703125" bestFit="1" customWidth="1"/>
    <col min="2812" max="2812" width="10.140625" customWidth="1"/>
    <col min="2813" max="2813" width="8.5703125" customWidth="1"/>
    <col min="2814" max="2814" width="14.140625" customWidth="1"/>
    <col min="2815" max="2815" width="13.140625" customWidth="1"/>
    <col min="2816" max="2816" width="8.140625" customWidth="1"/>
    <col min="2817" max="2817" width="16.28515625" customWidth="1"/>
    <col min="2818" max="2818" width="12.7109375" customWidth="1"/>
    <col min="2819" max="2819" width="13.85546875" customWidth="1"/>
    <col min="2820" max="2820" width="15.140625" customWidth="1"/>
    <col min="2821" max="2821" width="9.28515625" customWidth="1"/>
    <col min="2822" max="2822" width="10.42578125" customWidth="1"/>
    <col min="2823" max="2823" width="8.85546875" customWidth="1"/>
    <col min="2824" max="2824" width="9.5703125" customWidth="1"/>
    <col min="2825" max="2825" width="10" customWidth="1"/>
    <col min="2826" max="2826" width="9.5703125" bestFit="1" customWidth="1"/>
    <col min="3068" max="3068" width="10.140625" customWidth="1"/>
    <col min="3069" max="3069" width="8.5703125" customWidth="1"/>
    <col min="3070" max="3070" width="14.140625" customWidth="1"/>
    <col min="3071" max="3071" width="13.140625" customWidth="1"/>
    <col min="3072" max="3072" width="8.140625" customWidth="1"/>
    <col min="3073" max="3073" width="16.28515625" customWidth="1"/>
    <col min="3074" max="3074" width="12.7109375" customWidth="1"/>
    <col min="3075" max="3075" width="13.85546875" customWidth="1"/>
    <col min="3076" max="3076" width="15.140625" customWidth="1"/>
    <col min="3077" max="3077" width="9.28515625" customWidth="1"/>
    <col min="3078" max="3078" width="10.42578125" customWidth="1"/>
    <col min="3079" max="3079" width="8.85546875" customWidth="1"/>
    <col min="3080" max="3080" width="9.5703125" customWidth="1"/>
    <col min="3081" max="3081" width="10" customWidth="1"/>
    <col min="3082" max="3082" width="9.5703125" bestFit="1" customWidth="1"/>
    <col min="3324" max="3324" width="10.140625" customWidth="1"/>
    <col min="3325" max="3325" width="8.5703125" customWidth="1"/>
    <col min="3326" max="3326" width="14.140625" customWidth="1"/>
    <col min="3327" max="3327" width="13.140625" customWidth="1"/>
    <col min="3328" max="3328" width="8.140625" customWidth="1"/>
    <col min="3329" max="3329" width="16.28515625" customWidth="1"/>
    <col min="3330" max="3330" width="12.7109375" customWidth="1"/>
    <col min="3331" max="3331" width="13.85546875" customWidth="1"/>
    <col min="3332" max="3332" width="15.140625" customWidth="1"/>
    <col min="3333" max="3333" width="9.28515625" customWidth="1"/>
    <col min="3334" max="3334" width="10.42578125" customWidth="1"/>
    <col min="3335" max="3335" width="8.85546875" customWidth="1"/>
    <col min="3336" max="3336" width="9.5703125" customWidth="1"/>
    <col min="3337" max="3337" width="10" customWidth="1"/>
    <col min="3338" max="3338" width="9.5703125" bestFit="1" customWidth="1"/>
    <col min="3580" max="3580" width="10.140625" customWidth="1"/>
    <col min="3581" max="3581" width="8.5703125" customWidth="1"/>
    <col min="3582" max="3582" width="14.140625" customWidth="1"/>
    <col min="3583" max="3583" width="13.140625" customWidth="1"/>
    <col min="3584" max="3584" width="8.140625" customWidth="1"/>
    <col min="3585" max="3585" width="16.28515625" customWidth="1"/>
    <col min="3586" max="3586" width="12.7109375" customWidth="1"/>
    <col min="3587" max="3587" width="13.85546875" customWidth="1"/>
    <col min="3588" max="3588" width="15.140625" customWidth="1"/>
    <col min="3589" max="3589" width="9.28515625" customWidth="1"/>
    <col min="3590" max="3590" width="10.42578125" customWidth="1"/>
    <col min="3591" max="3591" width="8.85546875" customWidth="1"/>
    <col min="3592" max="3592" width="9.5703125" customWidth="1"/>
    <col min="3593" max="3593" width="10" customWidth="1"/>
    <col min="3594" max="3594" width="9.5703125" bestFit="1" customWidth="1"/>
    <col min="3836" max="3836" width="10.140625" customWidth="1"/>
    <col min="3837" max="3837" width="8.5703125" customWidth="1"/>
    <col min="3838" max="3838" width="14.140625" customWidth="1"/>
    <col min="3839" max="3839" width="13.140625" customWidth="1"/>
    <col min="3840" max="3840" width="8.140625" customWidth="1"/>
    <col min="3841" max="3841" width="16.28515625" customWidth="1"/>
    <col min="3842" max="3842" width="12.7109375" customWidth="1"/>
    <col min="3843" max="3843" width="13.85546875" customWidth="1"/>
    <col min="3844" max="3844" width="15.140625" customWidth="1"/>
    <col min="3845" max="3845" width="9.28515625" customWidth="1"/>
    <col min="3846" max="3846" width="10.42578125" customWidth="1"/>
    <col min="3847" max="3847" width="8.85546875" customWidth="1"/>
    <col min="3848" max="3848" width="9.5703125" customWidth="1"/>
    <col min="3849" max="3849" width="10" customWidth="1"/>
    <col min="3850" max="3850" width="9.5703125" bestFit="1" customWidth="1"/>
    <col min="4092" max="4092" width="10.140625" customWidth="1"/>
    <col min="4093" max="4093" width="8.5703125" customWidth="1"/>
    <col min="4094" max="4094" width="14.140625" customWidth="1"/>
    <col min="4095" max="4095" width="13.140625" customWidth="1"/>
    <col min="4096" max="4096" width="8.140625" customWidth="1"/>
    <col min="4097" max="4097" width="16.28515625" customWidth="1"/>
    <col min="4098" max="4098" width="12.7109375" customWidth="1"/>
    <col min="4099" max="4099" width="13.85546875" customWidth="1"/>
    <col min="4100" max="4100" width="15.140625" customWidth="1"/>
    <col min="4101" max="4101" width="9.28515625" customWidth="1"/>
    <col min="4102" max="4102" width="10.42578125" customWidth="1"/>
    <col min="4103" max="4103" width="8.85546875" customWidth="1"/>
    <col min="4104" max="4104" width="9.5703125" customWidth="1"/>
    <col min="4105" max="4105" width="10" customWidth="1"/>
    <col min="4106" max="4106" width="9.5703125" bestFit="1" customWidth="1"/>
    <col min="4348" max="4348" width="10.140625" customWidth="1"/>
    <col min="4349" max="4349" width="8.5703125" customWidth="1"/>
    <col min="4350" max="4350" width="14.140625" customWidth="1"/>
    <col min="4351" max="4351" width="13.140625" customWidth="1"/>
    <col min="4352" max="4352" width="8.140625" customWidth="1"/>
    <col min="4353" max="4353" width="16.28515625" customWidth="1"/>
    <col min="4354" max="4354" width="12.7109375" customWidth="1"/>
    <col min="4355" max="4355" width="13.85546875" customWidth="1"/>
    <col min="4356" max="4356" width="15.140625" customWidth="1"/>
    <col min="4357" max="4357" width="9.28515625" customWidth="1"/>
    <col min="4358" max="4358" width="10.42578125" customWidth="1"/>
    <col min="4359" max="4359" width="8.85546875" customWidth="1"/>
    <col min="4360" max="4360" width="9.5703125" customWidth="1"/>
    <col min="4361" max="4361" width="10" customWidth="1"/>
    <col min="4362" max="4362" width="9.5703125" bestFit="1" customWidth="1"/>
    <col min="4604" max="4604" width="10.140625" customWidth="1"/>
    <col min="4605" max="4605" width="8.5703125" customWidth="1"/>
    <col min="4606" max="4606" width="14.140625" customWidth="1"/>
    <col min="4607" max="4607" width="13.140625" customWidth="1"/>
    <col min="4608" max="4608" width="8.140625" customWidth="1"/>
    <col min="4609" max="4609" width="16.28515625" customWidth="1"/>
    <col min="4610" max="4610" width="12.7109375" customWidth="1"/>
    <col min="4611" max="4611" width="13.85546875" customWidth="1"/>
    <col min="4612" max="4612" width="15.140625" customWidth="1"/>
    <col min="4613" max="4613" width="9.28515625" customWidth="1"/>
    <col min="4614" max="4614" width="10.42578125" customWidth="1"/>
    <col min="4615" max="4615" width="8.85546875" customWidth="1"/>
    <col min="4616" max="4616" width="9.5703125" customWidth="1"/>
    <col min="4617" max="4617" width="10" customWidth="1"/>
    <col min="4618" max="4618" width="9.5703125" bestFit="1" customWidth="1"/>
    <col min="4860" max="4860" width="10.140625" customWidth="1"/>
    <col min="4861" max="4861" width="8.5703125" customWidth="1"/>
    <col min="4862" max="4862" width="14.140625" customWidth="1"/>
    <col min="4863" max="4863" width="13.140625" customWidth="1"/>
    <col min="4864" max="4864" width="8.140625" customWidth="1"/>
    <col min="4865" max="4865" width="16.28515625" customWidth="1"/>
    <col min="4866" max="4866" width="12.7109375" customWidth="1"/>
    <col min="4867" max="4867" width="13.85546875" customWidth="1"/>
    <col min="4868" max="4868" width="15.140625" customWidth="1"/>
    <col min="4869" max="4869" width="9.28515625" customWidth="1"/>
    <col min="4870" max="4870" width="10.42578125" customWidth="1"/>
    <col min="4871" max="4871" width="8.85546875" customWidth="1"/>
    <col min="4872" max="4872" width="9.5703125" customWidth="1"/>
    <col min="4873" max="4873" width="10" customWidth="1"/>
    <col min="4874" max="4874" width="9.5703125" bestFit="1" customWidth="1"/>
    <col min="5116" max="5116" width="10.140625" customWidth="1"/>
    <col min="5117" max="5117" width="8.5703125" customWidth="1"/>
    <col min="5118" max="5118" width="14.140625" customWidth="1"/>
    <col min="5119" max="5119" width="13.140625" customWidth="1"/>
    <col min="5120" max="5120" width="8.140625" customWidth="1"/>
    <col min="5121" max="5121" width="16.28515625" customWidth="1"/>
    <col min="5122" max="5122" width="12.7109375" customWidth="1"/>
    <col min="5123" max="5123" width="13.85546875" customWidth="1"/>
    <col min="5124" max="5124" width="15.140625" customWidth="1"/>
    <col min="5125" max="5125" width="9.28515625" customWidth="1"/>
    <col min="5126" max="5126" width="10.42578125" customWidth="1"/>
    <col min="5127" max="5127" width="8.85546875" customWidth="1"/>
    <col min="5128" max="5128" width="9.5703125" customWidth="1"/>
    <col min="5129" max="5129" width="10" customWidth="1"/>
    <col min="5130" max="5130" width="9.5703125" bestFit="1" customWidth="1"/>
    <col min="5372" max="5372" width="10.140625" customWidth="1"/>
    <col min="5373" max="5373" width="8.5703125" customWidth="1"/>
    <col min="5374" max="5374" width="14.140625" customWidth="1"/>
    <col min="5375" max="5375" width="13.140625" customWidth="1"/>
    <col min="5376" max="5376" width="8.140625" customWidth="1"/>
    <col min="5377" max="5377" width="16.28515625" customWidth="1"/>
    <col min="5378" max="5378" width="12.7109375" customWidth="1"/>
    <col min="5379" max="5379" width="13.85546875" customWidth="1"/>
    <col min="5380" max="5380" width="15.140625" customWidth="1"/>
    <col min="5381" max="5381" width="9.28515625" customWidth="1"/>
    <col min="5382" max="5382" width="10.42578125" customWidth="1"/>
    <col min="5383" max="5383" width="8.85546875" customWidth="1"/>
    <col min="5384" max="5384" width="9.5703125" customWidth="1"/>
    <col min="5385" max="5385" width="10" customWidth="1"/>
    <col min="5386" max="5386" width="9.5703125" bestFit="1" customWidth="1"/>
    <col min="5628" max="5628" width="10.140625" customWidth="1"/>
    <col min="5629" max="5629" width="8.5703125" customWidth="1"/>
    <col min="5630" max="5630" width="14.140625" customWidth="1"/>
    <col min="5631" max="5631" width="13.140625" customWidth="1"/>
    <col min="5632" max="5632" width="8.140625" customWidth="1"/>
    <col min="5633" max="5633" width="16.28515625" customWidth="1"/>
    <col min="5634" max="5634" width="12.7109375" customWidth="1"/>
    <col min="5635" max="5635" width="13.85546875" customWidth="1"/>
    <col min="5636" max="5636" width="15.140625" customWidth="1"/>
    <col min="5637" max="5637" width="9.28515625" customWidth="1"/>
    <col min="5638" max="5638" width="10.42578125" customWidth="1"/>
    <col min="5639" max="5639" width="8.85546875" customWidth="1"/>
    <col min="5640" max="5640" width="9.5703125" customWidth="1"/>
    <col min="5641" max="5641" width="10" customWidth="1"/>
    <col min="5642" max="5642" width="9.5703125" bestFit="1" customWidth="1"/>
    <col min="5884" max="5884" width="10.140625" customWidth="1"/>
    <col min="5885" max="5885" width="8.5703125" customWidth="1"/>
    <col min="5886" max="5886" width="14.140625" customWidth="1"/>
    <col min="5887" max="5887" width="13.140625" customWidth="1"/>
    <col min="5888" max="5888" width="8.140625" customWidth="1"/>
    <col min="5889" max="5889" width="16.28515625" customWidth="1"/>
    <col min="5890" max="5890" width="12.7109375" customWidth="1"/>
    <col min="5891" max="5891" width="13.85546875" customWidth="1"/>
    <col min="5892" max="5892" width="15.140625" customWidth="1"/>
    <col min="5893" max="5893" width="9.28515625" customWidth="1"/>
    <col min="5894" max="5894" width="10.42578125" customWidth="1"/>
    <col min="5895" max="5895" width="8.85546875" customWidth="1"/>
    <col min="5896" max="5896" width="9.5703125" customWidth="1"/>
    <col min="5897" max="5897" width="10" customWidth="1"/>
    <col min="5898" max="5898" width="9.5703125" bestFit="1" customWidth="1"/>
    <col min="6140" max="6140" width="10.140625" customWidth="1"/>
    <col min="6141" max="6141" width="8.5703125" customWidth="1"/>
    <col min="6142" max="6142" width="14.140625" customWidth="1"/>
    <col min="6143" max="6143" width="13.140625" customWidth="1"/>
    <col min="6144" max="6144" width="8.140625" customWidth="1"/>
    <col min="6145" max="6145" width="16.28515625" customWidth="1"/>
    <col min="6146" max="6146" width="12.7109375" customWidth="1"/>
    <col min="6147" max="6147" width="13.85546875" customWidth="1"/>
    <col min="6148" max="6148" width="15.140625" customWidth="1"/>
    <col min="6149" max="6149" width="9.28515625" customWidth="1"/>
    <col min="6150" max="6150" width="10.42578125" customWidth="1"/>
    <col min="6151" max="6151" width="8.85546875" customWidth="1"/>
    <col min="6152" max="6152" width="9.5703125" customWidth="1"/>
    <col min="6153" max="6153" width="10" customWidth="1"/>
    <col min="6154" max="6154" width="9.5703125" bestFit="1" customWidth="1"/>
    <col min="6396" max="6396" width="10.140625" customWidth="1"/>
    <col min="6397" max="6397" width="8.5703125" customWidth="1"/>
    <col min="6398" max="6398" width="14.140625" customWidth="1"/>
    <col min="6399" max="6399" width="13.140625" customWidth="1"/>
    <col min="6400" max="6400" width="8.140625" customWidth="1"/>
    <col min="6401" max="6401" width="16.28515625" customWidth="1"/>
    <col min="6402" max="6402" width="12.7109375" customWidth="1"/>
    <col min="6403" max="6403" width="13.85546875" customWidth="1"/>
    <col min="6404" max="6404" width="15.140625" customWidth="1"/>
    <col min="6405" max="6405" width="9.28515625" customWidth="1"/>
    <col min="6406" max="6406" width="10.42578125" customWidth="1"/>
    <col min="6407" max="6407" width="8.85546875" customWidth="1"/>
    <col min="6408" max="6408" width="9.5703125" customWidth="1"/>
    <col min="6409" max="6409" width="10" customWidth="1"/>
    <col min="6410" max="6410" width="9.5703125" bestFit="1" customWidth="1"/>
    <col min="6652" max="6652" width="10.140625" customWidth="1"/>
    <col min="6653" max="6653" width="8.5703125" customWidth="1"/>
    <col min="6654" max="6654" width="14.140625" customWidth="1"/>
    <col min="6655" max="6655" width="13.140625" customWidth="1"/>
    <col min="6656" max="6656" width="8.140625" customWidth="1"/>
    <col min="6657" max="6657" width="16.28515625" customWidth="1"/>
    <col min="6658" max="6658" width="12.7109375" customWidth="1"/>
    <col min="6659" max="6659" width="13.85546875" customWidth="1"/>
    <col min="6660" max="6660" width="15.140625" customWidth="1"/>
    <col min="6661" max="6661" width="9.28515625" customWidth="1"/>
    <col min="6662" max="6662" width="10.42578125" customWidth="1"/>
    <col min="6663" max="6663" width="8.85546875" customWidth="1"/>
    <col min="6664" max="6664" width="9.5703125" customWidth="1"/>
    <col min="6665" max="6665" width="10" customWidth="1"/>
    <col min="6666" max="6666" width="9.5703125" bestFit="1" customWidth="1"/>
    <col min="6908" max="6908" width="10.140625" customWidth="1"/>
    <col min="6909" max="6909" width="8.5703125" customWidth="1"/>
    <col min="6910" max="6910" width="14.140625" customWidth="1"/>
    <col min="6911" max="6911" width="13.140625" customWidth="1"/>
    <col min="6912" max="6912" width="8.140625" customWidth="1"/>
    <col min="6913" max="6913" width="16.28515625" customWidth="1"/>
    <col min="6914" max="6914" width="12.7109375" customWidth="1"/>
    <col min="6915" max="6915" width="13.85546875" customWidth="1"/>
    <col min="6916" max="6916" width="15.140625" customWidth="1"/>
    <col min="6917" max="6917" width="9.28515625" customWidth="1"/>
    <col min="6918" max="6918" width="10.42578125" customWidth="1"/>
    <col min="6919" max="6919" width="8.85546875" customWidth="1"/>
    <col min="6920" max="6920" width="9.5703125" customWidth="1"/>
    <col min="6921" max="6921" width="10" customWidth="1"/>
    <col min="6922" max="6922" width="9.5703125" bestFit="1" customWidth="1"/>
    <col min="7164" max="7164" width="10.140625" customWidth="1"/>
    <col min="7165" max="7165" width="8.5703125" customWidth="1"/>
    <col min="7166" max="7166" width="14.140625" customWidth="1"/>
    <col min="7167" max="7167" width="13.140625" customWidth="1"/>
    <col min="7168" max="7168" width="8.140625" customWidth="1"/>
    <col min="7169" max="7169" width="16.28515625" customWidth="1"/>
    <col min="7170" max="7170" width="12.7109375" customWidth="1"/>
    <col min="7171" max="7171" width="13.85546875" customWidth="1"/>
    <col min="7172" max="7172" width="15.140625" customWidth="1"/>
    <col min="7173" max="7173" width="9.28515625" customWidth="1"/>
    <col min="7174" max="7174" width="10.42578125" customWidth="1"/>
    <col min="7175" max="7175" width="8.85546875" customWidth="1"/>
    <col min="7176" max="7176" width="9.5703125" customWidth="1"/>
    <col min="7177" max="7177" width="10" customWidth="1"/>
    <col min="7178" max="7178" width="9.5703125" bestFit="1" customWidth="1"/>
    <col min="7420" max="7420" width="10.140625" customWidth="1"/>
    <col min="7421" max="7421" width="8.5703125" customWidth="1"/>
    <col min="7422" max="7422" width="14.140625" customWidth="1"/>
    <col min="7423" max="7423" width="13.140625" customWidth="1"/>
    <col min="7424" max="7424" width="8.140625" customWidth="1"/>
    <col min="7425" max="7425" width="16.28515625" customWidth="1"/>
    <col min="7426" max="7426" width="12.7109375" customWidth="1"/>
    <col min="7427" max="7427" width="13.85546875" customWidth="1"/>
    <col min="7428" max="7428" width="15.140625" customWidth="1"/>
    <col min="7429" max="7429" width="9.28515625" customWidth="1"/>
    <col min="7430" max="7430" width="10.42578125" customWidth="1"/>
    <col min="7431" max="7431" width="8.85546875" customWidth="1"/>
    <col min="7432" max="7432" width="9.5703125" customWidth="1"/>
    <col min="7433" max="7433" width="10" customWidth="1"/>
    <col min="7434" max="7434" width="9.5703125" bestFit="1" customWidth="1"/>
    <col min="7676" max="7676" width="10.140625" customWidth="1"/>
    <col min="7677" max="7677" width="8.5703125" customWidth="1"/>
    <col min="7678" max="7678" width="14.140625" customWidth="1"/>
    <col min="7679" max="7679" width="13.140625" customWidth="1"/>
    <col min="7680" max="7680" width="8.140625" customWidth="1"/>
    <col min="7681" max="7681" width="16.28515625" customWidth="1"/>
    <col min="7682" max="7682" width="12.7109375" customWidth="1"/>
    <col min="7683" max="7683" width="13.85546875" customWidth="1"/>
    <col min="7684" max="7684" width="15.140625" customWidth="1"/>
    <col min="7685" max="7685" width="9.28515625" customWidth="1"/>
    <col min="7686" max="7686" width="10.42578125" customWidth="1"/>
    <col min="7687" max="7687" width="8.85546875" customWidth="1"/>
    <col min="7688" max="7688" width="9.5703125" customWidth="1"/>
    <col min="7689" max="7689" width="10" customWidth="1"/>
    <col min="7690" max="7690" width="9.5703125" bestFit="1" customWidth="1"/>
    <col min="7932" max="7932" width="10.140625" customWidth="1"/>
    <col min="7933" max="7933" width="8.5703125" customWidth="1"/>
    <col min="7934" max="7934" width="14.140625" customWidth="1"/>
    <col min="7935" max="7935" width="13.140625" customWidth="1"/>
    <col min="7936" max="7936" width="8.140625" customWidth="1"/>
    <col min="7937" max="7937" width="16.28515625" customWidth="1"/>
    <col min="7938" max="7938" width="12.7109375" customWidth="1"/>
    <col min="7939" max="7939" width="13.85546875" customWidth="1"/>
    <col min="7940" max="7940" width="15.140625" customWidth="1"/>
    <col min="7941" max="7941" width="9.28515625" customWidth="1"/>
    <col min="7942" max="7942" width="10.42578125" customWidth="1"/>
    <col min="7943" max="7943" width="8.85546875" customWidth="1"/>
    <col min="7944" max="7944" width="9.5703125" customWidth="1"/>
    <col min="7945" max="7945" width="10" customWidth="1"/>
    <col min="7946" max="7946" width="9.5703125" bestFit="1" customWidth="1"/>
    <col min="8188" max="8188" width="10.140625" customWidth="1"/>
    <col min="8189" max="8189" width="8.5703125" customWidth="1"/>
    <col min="8190" max="8190" width="14.140625" customWidth="1"/>
    <col min="8191" max="8191" width="13.140625" customWidth="1"/>
    <col min="8192" max="8192" width="8.140625" customWidth="1"/>
    <col min="8193" max="8193" width="16.28515625" customWidth="1"/>
    <col min="8194" max="8194" width="12.7109375" customWidth="1"/>
    <col min="8195" max="8195" width="13.85546875" customWidth="1"/>
    <col min="8196" max="8196" width="15.140625" customWidth="1"/>
    <col min="8197" max="8197" width="9.28515625" customWidth="1"/>
    <col min="8198" max="8198" width="10.42578125" customWidth="1"/>
    <col min="8199" max="8199" width="8.85546875" customWidth="1"/>
    <col min="8200" max="8200" width="9.5703125" customWidth="1"/>
    <col min="8201" max="8201" width="10" customWidth="1"/>
    <col min="8202" max="8202" width="9.5703125" bestFit="1" customWidth="1"/>
    <col min="8444" max="8444" width="10.140625" customWidth="1"/>
    <col min="8445" max="8445" width="8.5703125" customWidth="1"/>
    <col min="8446" max="8446" width="14.140625" customWidth="1"/>
    <col min="8447" max="8447" width="13.140625" customWidth="1"/>
    <col min="8448" max="8448" width="8.140625" customWidth="1"/>
    <col min="8449" max="8449" width="16.28515625" customWidth="1"/>
    <col min="8450" max="8450" width="12.7109375" customWidth="1"/>
    <col min="8451" max="8451" width="13.85546875" customWidth="1"/>
    <col min="8452" max="8452" width="15.140625" customWidth="1"/>
    <col min="8453" max="8453" width="9.28515625" customWidth="1"/>
    <col min="8454" max="8454" width="10.42578125" customWidth="1"/>
    <col min="8455" max="8455" width="8.85546875" customWidth="1"/>
    <col min="8456" max="8456" width="9.5703125" customWidth="1"/>
    <col min="8457" max="8457" width="10" customWidth="1"/>
    <col min="8458" max="8458" width="9.5703125" bestFit="1" customWidth="1"/>
    <col min="8700" max="8700" width="10.140625" customWidth="1"/>
    <col min="8701" max="8701" width="8.5703125" customWidth="1"/>
    <col min="8702" max="8702" width="14.140625" customWidth="1"/>
    <col min="8703" max="8703" width="13.140625" customWidth="1"/>
    <col min="8704" max="8704" width="8.140625" customWidth="1"/>
    <col min="8705" max="8705" width="16.28515625" customWidth="1"/>
    <col min="8706" max="8706" width="12.7109375" customWidth="1"/>
    <col min="8707" max="8707" width="13.85546875" customWidth="1"/>
    <col min="8708" max="8708" width="15.140625" customWidth="1"/>
    <col min="8709" max="8709" width="9.28515625" customWidth="1"/>
    <col min="8710" max="8710" width="10.42578125" customWidth="1"/>
    <col min="8711" max="8711" width="8.85546875" customWidth="1"/>
    <col min="8712" max="8712" width="9.5703125" customWidth="1"/>
    <col min="8713" max="8713" width="10" customWidth="1"/>
    <col min="8714" max="8714" width="9.5703125" bestFit="1" customWidth="1"/>
    <col min="8956" max="8956" width="10.140625" customWidth="1"/>
    <col min="8957" max="8957" width="8.5703125" customWidth="1"/>
    <col min="8958" max="8958" width="14.140625" customWidth="1"/>
    <col min="8959" max="8959" width="13.140625" customWidth="1"/>
    <col min="8960" max="8960" width="8.140625" customWidth="1"/>
    <col min="8961" max="8961" width="16.28515625" customWidth="1"/>
    <col min="8962" max="8962" width="12.7109375" customWidth="1"/>
    <col min="8963" max="8963" width="13.85546875" customWidth="1"/>
    <col min="8964" max="8964" width="15.140625" customWidth="1"/>
    <col min="8965" max="8965" width="9.28515625" customWidth="1"/>
    <col min="8966" max="8966" width="10.42578125" customWidth="1"/>
    <col min="8967" max="8967" width="8.85546875" customWidth="1"/>
    <col min="8968" max="8968" width="9.5703125" customWidth="1"/>
    <col min="8969" max="8969" width="10" customWidth="1"/>
    <col min="8970" max="8970" width="9.5703125" bestFit="1" customWidth="1"/>
    <col min="9212" max="9212" width="10.140625" customWidth="1"/>
    <col min="9213" max="9213" width="8.5703125" customWidth="1"/>
    <col min="9214" max="9214" width="14.140625" customWidth="1"/>
    <col min="9215" max="9215" width="13.140625" customWidth="1"/>
    <col min="9216" max="9216" width="8.140625" customWidth="1"/>
    <col min="9217" max="9217" width="16.28515625" customWidth="1"/>
    <col min="9218" max="9218" width="12.7109375" customWidth="1"/>
    <col min="9219" max="9219" width="13.85546875" customWidth="1"/>
    <col min="9220" max="9220" width="15.140625" customWidth="1"/>
    <col min="9221" max="9221" width="9.28515625" customWidth="1"/>
    <col min="9222" max="9222" width="10.42578125" customWidth="1"/>
    <col min="9223" max="9223" width="8.85546875" customWidth="1"/>
    <col min="9224" max="9224" width="9.5703125" customWidth="1"/>
    <col min="9225" max="9225" width="10" customWidth="1"/>
    <col min="9226" max="9226" width="9.5703125" bestFit="1" customWidth="1"/>
    <col min="9468" max="9468" width="10.140625" customWidth="1"/>
    <col min="9469" max="9469" width="8.5703125" customWidth="1"/>
    <col min="9470" max="9470" width="14.140625" customWidth="1"/>
    <col min="9471" max="9471" width="13.140625" customWidth="1"/>
    <col min="9472" max="9472" width="8.140625" customWidth="1"/>
    <col min="9473" max="9473" width="16.28515625" customWidth="1"/>
    <col min="9474" max="9474" width="12.7109375" customWidth="1"/>
    <col min="9475" max="9475" width="13.85546875" customWidth="1"/>
    <col min="9476" max="9476" width="15.140625" customWidth="1"/>
    <col min="9477" max="9477" width="9.28515625" customWidth="1"/>
    <col min="9478" max="9478" width="10.42578125" customWidth="1"/>
    <col min="9479" max="9479" width="8.85546875" customWidth="1"/>
    <col min="9480" max="9480" width="9.5703125" customWidth="1"/>
    <col min="9481" max="9481" width="10" customWidth="1"/>
    <col min="9482" max="9482" width="9.5703125" bestFit="1" customWidth="1"/>
    <col min="9724" max="9724" width="10.140625" customWidth="1"/>
    <col min="9725" max="9725" width="8.5703125" customWidth="1"/>
    <col min="9726" max="9726" width="14.140625" customWidth="1"/>
    <col min="9727" max="9727" width="13.140625" customWidth="1"/>
    <col min="9728" max="9728" width="8.140625" customWidth="1"/>
    <col min="9729" max="9729" width="16.28515625" customWidth="1"/>
    <col min="9730" max="9730" width="12.7109375" customWidth="1"/>
    <col min="9731" max="9731" width="13.85546875" customWidth="1"/>
    <col min="9732" max="9732" width="15.140625" customWidth="1"/>
    <col min="9733" max="9733" width="9.28515625" customWidth="1"/>
    <col min="9734" max="9734" width="10.42578125" customWidth="1"/>
    <col min="9735" max="9735" width="8.85546875" customWidth="1"/>
    <col min="9736" max="9736" width="9.5703125" customWidth="1"/>
    <col min="9737" max="9737" width="10" customWidth="1"/>
    <col min="9738" max="9738" width="9.5703125" bestFit="1" customWidth="1"/>
    <col min="9980" max="9980" width="10.140625" customWidth="1"/>
    <col min="9981" max="9981" width="8.5703125" customWidth="1"/>
    <col min="9982" max="9982" width="14.140625" customWidth="1"/>
    <col min="9983" max="9983" width="13.140625" customWidth="1"/>
    <col min="9984" max="9984" width="8.140625" customWidth="1"/>
    <col min="9985" max="9985" width="16.28515625" customWidth="1"/>
    <col min="9986" max="9986" width="12.7109375" customWidth="1"/>
    <col min="9987" max="9987" width="13.85546875" customWidth="1"/>
    <col min="9988" max="9988" width="15.140625" customWidth="1"/>
    <col min="9989" max="9989" width="9.28515625" customWidth="1"/>
    <col min="9990" max="9990" width="10.42578125" customWidth="1"/>
    <col min="9991" max="9991" width="8.85546875" customWidth="1"/>
    <col min="9992" max="9992" width="9.5703125" customWidth="1"/>
    <col min="9993" max="9993" width="10" customWidth="1"/>
    <col min="9994" max="9994" width="9.5703125" bestFit="1" customWidth="1"/>
    <col min="10236" max="10236" width="10.140625" customWidth="1"/>
    <col min="10237" max="10237" width="8.5703125" customWidth="1"/>
    <col min="10238" max="10238" width="14.140625" customWidth="1"/>
    <col min="10239" max="10239" width="13.140625" customWidth="1"/>
    <col min="10240" max="10240" width="8.140625" customWidth="1"/>
    <col min="10241" max="10241" width="16.28515625" customWidth="1"/>
    <col min="10242" max="10242" width="12.7109375" customWidth="1"/>
    <col min="10243" max="10243" width="13.85546875" customWidth="1"/>
    <col min="10244" max="10244" width="15.140625" customWidth="1"/>
    <col min="10245" max="10245" width="9.28515625" customWidth="1"/>
    <col min="10246" max="10246" width="10.42578125" customWidth="1"/>
    <col min="10247" max="10247" width="8.85546875" customWidth="1"/>
    <col min="10248" max="10248" width="9.5703125" customWidth="1"/>
    <col min="10249" max="10249" width="10" customWidth="1"/>
    <col min="10250" max="10250" width="9.5703125" bestFit="1" customWidth="1"/>
    <col min="10492" max="10492" width="10.140625" customWidth="1"/>
    <col min="10493" max="10493" width="8.5703125" customWidth="1"/>
    <col min="10494" max="10494" width="14.140625" customWidth="1"/>
    <col min="10495" max="10495" width="13.140625" customWidth="1"/>
    <col min="10496" max="10496" width="8.140625" customWidth="1"/>
    <col min="10497" max="10497" width="16.28515625" customWidth="1"/>
    <col min="10498" max="10498" width="12.7109375" customWidth="1"/>
    <col min="10499" max="10499" width="13.85546875" customWidth="1"/>
    <col min="10500" max="10500" width="15.140625" customWidth="1"/>
    <col min="10501" max="10501" width="9.28515625" customWidth="1"/>
    <col min="10502" max="10502" width="10.42578125" customWidth="1"/>
    <col min="10503" max="10503" width="8.85546875" customWidth="1"/>
    <col min="10504" max="10504" width="9.5703125" customWidth="1"/>
    <col min="10505" max="10505" width="10" customWidth="1"/>
    <col min="10506" max="10506" width="9.5703125" bestFit="1" customWidth="1"/>
    <col min="10748" max="10748" width="10.140625" customWidth="1"/>
    <col min="10749" max="10749" width="8.5703125" customWidth="1"/>
    <col min="10750" max="10750" width="14.140625" customWidth="1"/>
    <col min="10751" max="10751" width="13.140625" customWidth="1"/>
    <col min="10752" max="10752" width="8.140625" customWidth="1"/>
    <col min="10753" max="10753" width="16.28515625" customWidth="1"/>
    <col min="10754" max="10754" width="12.7109375" customWidth="1"/>
    <col min="10755" max="10755" width="13.85546875" customWidth="1"/>
    <col min="10756" max="10756" width="15.140625" customWidth="1"/>
    <col min="10757" max="10757" width="9.28515625" customWidth="1"/>
    <col min="10758" max="10758" width="10.42578125" customWidth="1"/>
    <col min="10759" max="10759" width="8.85546875" customWidth="1"/>
    <col min="10760" max="10760" width="9.5703125" customWidth="1"/>
    <col min="10761" max="10761" width="10" customWidth="1"/>
    <col min="10762" max="10762" width="9.5703125" bestFit="1" customWidth="1"/>
    <col min="11004" max="11004" width="10.140625" customWidth="1"/>
    <col min="11005" max="11005" width="8.5703125" customWidth="1"/>
    <col min="11006" max="11006" width="14.140625" customWidth="1"/>
    <col min="11007" max="11007" width="13.140625" customWidth="1"/>
    <col min="11008" max="11008" width="8.140625" customWidth="1"/>
    <col min="11009" max="11009" width="16.28515625" customWidth="1"/>
    <col min="11010" max="11010" width="12.7109375" customWidth="1"/>
    <col min="11011" max="11011" width="13.85546875" customWidth="1"/>
    <col min="11012" max="11012" width="15.140625" customWidth="1"/>
    <col min="11013" max="11013" width="9.28515625" customWidth="1"/>
    <col min="11014" max="11014" width="10.42578125" customWidth="1"/>
    <col min="11015" max="11015" width="8.85546875" customWidth="1"/>
    <col min="11016" max="11016" width="9.5703125" customWidth="1"/>
    <col min="11017" max="11017" width="10" customWidth="1"/>
    <col min="11018" max="11018" width="9.5703125" bestFit="1" customWidth="1"/>
    <col min="11260" max="11260" width="10.140625" customWidth="1"/>
    <col min="11261" max="11261" width="8.5703125" customWidth="1"/>
    <col min="11262" max="11262" width="14.140625" customWidth="1"/>
    <col min="11263" max="11263" width="13.140625" customWidth="1"/>
    <col min="11264" max="11264" width="8.140625" customWidth="1"/>
    <col min="11265" max="11265" width="16.28515625" customWidth="1"/>
    <col min="11266" max="11266" width="12.7109375" customWidth="1"/>
    <col min="11267" max="11267" width="13.85546875" customWidth="1"/>
    <col min="11268" max="11268" width="15.140625" customWidth="1"/>
    <col min="11269" max="11269" width="9.28515625" customWidth="1"/>
    <col min="11270" max="11270" width="10.42578125" customWidth="1"/>
    <col min="11271" max="11271" width="8.85546875" customWidth="1"/>
    <col min="11272" max="11272" width="9.5703125" customWidth="1"/>
    <col min="11273" max="11273" width="10" customWidth="1"/>
    <col min="11274" max="11274" width="9.5703125" bestFit="1" customWidth="1"/>
    <col min="11516" max="11516" width="10.140625" customWidth="1"/>
    <col min="11517" max="11517" width="8.5703125" customWidth="1"/>
    <col min="11518" max="11518" width="14.140625" customWidth="1"/>
    <col min="11519" max="11519" width="13.140625" customWidth="1"/>
    <col min="11520" max="11520" width="8.140625" customWidth="1"/>
    <col min="11521" max="11521" width="16.28515625" customWidth="1"/>
    <col min="11522" max="11522" width="12.7109375" customWidth="1"/>
    <col min="11523" max="11523" width="13.85546875" customWidth="1"/>
    <col min="11524" max="11524" width="15.140625" customWidth="1"/>
    <col min="11525" max="11525" width="9.28515625" customWidth="1"/>
    <col min="11526" max="11526" width="10.42578125" customWidth="1"/>
    <col min="11527" max="11527" width="8.85546875" customWidth="1"/>
    <col min="11528" max="11528" width="9.5703125" customWidth="1"/>
    <col min="11529" max="11529" width="10" customWidth="1"/>
    <col min="11530" max="11530" width="9.5703125" bestFit="1" customWidth="1"/>
    <col min="11772" max="11772" width="10.140625" customWidth="1"/>
    <col min="11773" max="11773" width="8.5703125" customWidth="1"/>
    <col min="11774" max="11774" width="14.140625" customWidth="1"/>
    <col min="11775" max="11775" width="13.140625" customWidth="1"/>
    <col min="11776" max="11776" width="8.140625" customWidth="1"/>
    <col min="11777" max="11777" width="16.28515625" customWidth="1"/>
    <col min="11778" max="11778" width="12.7109375" customWidth="1"/>
    <col min="11779" max="11779" width="13.85546875" customWidth="1"/>
    <col min="11780" max="11780" width="15.140625" customWidth="1"/>
    <col min="11781" max="11781" width="9.28515625" customWidth="1"/>
    <col min="11782" max="11782" width="10.42578125" customWidth="1"/>
    <col min="11783" max="11783" width="8.85546875" customWidth="1"/>
    <col min="11784" max="11784" width="9.5703125" customWidth="1"/>
    <col min="11785" max="11785" width="10" customWidth="1"/>
    <col min="11786" max="11786" width="9.5703125" bestFit="1" customWidth="1"/>
    <col min="12028" max="12028" width="10.140625" customWidth="1"/>
    <col min="12029" max="12029" width="8.5703125" customWidth="1"/>
    <col min="12030" max="12030" width="14.140625" customWidth="1"/>
    <col min="12031" max="12031" width="13.140625" customWidth="1"/>
    <col min="12032" max="12032" width="8.140625" customWidth="1"/>
    <col min="12033" max="12033" width="16.28515625" customWidth="1"/>
    <col min="12034" max="12034" width="12.7109375" customWidth="1"/>
    <col min="12035" max="12035" width="13.85546875" customWidth="1"/>
    <col min="12036" max="12036" width="15.140625" customWidth="1"/>
    <col min="12037" max="12037" width="9.28515625" customWidth="1"/>
    <col min="12038" max="12038" width="10.42578125" customWidth="1"/>
    <col min="12039" max="12039" width="8.85546875" customWidth="1"/>
    <col min="12040" max="12040" width="9.5703125" customWidth="1"/>
    <col min="12041" max="12041" width="10" customWidth="1"/>
    <col min="12042" max="12042" width="9.5703125" bestFit="1" customWidth="1"/>
    <col min="12284" max="12284" width="10.140625" customWidth="1"/>
    <col min="12285" max="12285" width="8.5703125" customWidth="1"/>
    <col min="12286" max="12286" width="14.140625" customWidth="1"/>
    <col min="12287" max="12287" width="13.140625" customWidth="1"/>
    <col min="12288" max="12288" width="8.140625" customWidth="1"/>
    <col min="12289" max="12289" width="16.28515625" customWidth="1"/>
    <col min="12290" max="12290" width="12.7109375" customWidth="1"/>
    <col min="12291" max="12291" width="13.85546875" customWidth="1"/>
    <col min="12292" max="12292" width="15.140625" customWidth="1"/>
    <col min="12293" max="12293" width="9.28515625" customWidth="1"/>
    <col min="12294" max="12294" width="10.42578125" customWidth="1"/>
    <col min="12295" max="12295" width="8.85546875" customWidth="1"/>
    <col min="12296" max="12296" width="9.5703125" customWidth="1"/>
    <col min="12297" max="12297" width="10" customWidth="1"/>
    <col min="12298" max="12298" width="9.5703125" bestFit="1" customWidth="1"/>
    <col min="12540" max="12540" width="10.140625" customWidth="1"/>
    <col min="12541" max="12541" width="8.5703125" customWidth="1"/>
    <col min="12542" max="12542" width="14.140625" customWidth="1"/>
    <col min="12543" max="12543" width="13.140625" customWidth="1"/>
    <col min="12544" max="12544" width="8.140625" customWidth="1"/>
    <col min="12545" max="12545" width="16.28515625" customWidth="1"/>
    <col min="12546" max="12546" width="12.7109375" customWidth="1"/>
    <col min="12547" max="12547" width="13.85546875" customWidth="1"/>
    <col min="12548" max="12548" width="15.140625" customWidth="1"/>
    <col min="12549" max="12549" width="9.28515625" customWidth="1"/>
    <col min="12550" max="12550" width="10.42578125" customWidth="1"/>
    <col min="12551" max="12551" width="8.85546875" customWidth="1"/>
    <col min="12552" max="12552" width="9.5703125" customWidth="1"/>
    <col min="12553" max="12553" width="10" customWidth="1"/>
    <col min="12554" max="12554" width="9.5703125" bestFit="1" customWidth="1"/>
    <col min="12796" max="12796" width="10.140625" customWidth="1"/>
    <col min="12797" max="12797" width="8.5703125" customWidth="1"/>
    <col min="12798" max="12798" width="14.140625" customWidth="1"/>
    <col min="12799" max="12799" width="13.140625" customWidth="1"/>
    <col min="12800" max="12800" width="8.140625" customWidth="1"/>
    <col min="12801" max="12801" width="16.28515625" customWidth="1"/>
    <col min="12802" max="12802" width="12.7109375" customWidth="1"/>
    <col min="12803" max="12803" width="13.85546875" customWidth="1"/>
    <col min="12804" max="12804" width="15.140625" customWidth="1"/>
    <col min="12805" max="12805" width="9.28515625" customWidth="1"/>
    <col min="12806" max="12806" width="10.42578125" customWidth="1"/>
    <col min="12807" max="12807" width="8.85546875" customWidth="1"/>
    <col min="12808" max="12808" width="9.5703125" customWidth="1"/>
    <col min="12809" max="12809" width="10" customWidth="1"/>
    <col min="12810" max="12810" width="9.5703125" bestFit="1" customWidth="1"/>
    <col min="13052" max="13052" width="10.140625" customWidth="1"/>
    <col min="13053" max="13053" width="8.5703125" customWidth="1"/>
    <col min="13054" max="13054" width="14.140625" customWidth="1"/>
    <col min="13055" max="13055" width="13.140625" customWidth="1"/>
    <col min="13056" max="13056" width="8.140625" customWidth="1"/>
    <col min="13057" max="13057" width="16.28515625" customWidth="1"/>
    <col min="13058" max="13058" width="12.7109375" customWidth="1"/>
    <col min="13059" max="13059" width="13.85546875" customWidth="1"/>
    <col min="13060" max="13060" width="15.140625" customWidth="1"/>
    <col min="13061" max="13061" width="9.28515625" customWidth="1"/>
    <col min="13062" max="13062" width="10.42578125" customWidth="1"/>
    <col min="13063" max="13063" width="8.85546875" customWidth="1"/>
    <col min="13064" max="13064" width="9.5703125" customWidth="1"/>
    <col min="13065" max="13065" width="10" customWidth="1"/>
    <col min="13066" max="13066" width="9.5703125" bestFit="1" customWidth="1"/>
    <col min="13308" max="13308" width="10.140625" customWidth="1"/>
    <col min="13309" max="13309" width="8.5703125" customWidth="1"/>
    <col min="13310" max="13310" width="14.140625" customWidth="1"/>
    <col min="13311" max="13311" width="13.140625" customWidth="1"/>
    <col min="13312" max="13312" width="8.140625" customWidth="1"/>
    <col min="13313" max="13313" width="16.28515625" customWidth="1"/>
    <col min="13314" max="13314" width="12.7109375" customWidth="1"/>
    <col min="13315" max="13315" width="13.85546875" customWidth="1"/>
    <col min="13316" max="13316" width="15.140625" customWidth="1"/>
    <col min="13317" max="13317" width="9.28515625" customWidth="1"/>
    <col min="13318" max="13318" width="10.42578125" customWidth="1"/>
    <col min="13319" max="13319" width="8.85546875" customWidth="1"/>
    <col min="13320" max="13320" width="9.5703125" customWidth="1"/>
    <col min="13321" max="13321" width="10" customWidth="1"/>
    <col min="13322" max="13322" width="9.5703125" bestFit="1" customWidth="1"/>
    <col min="13564" max="13564" width="10.140625" customWidth="1"/>
    <col min="13565" max="13565" width="8.5703125" customWidth="1"/>
    <col min="13566" max="13566" width="14.140625" customWidth="1"/>
    <col min="13567" max="13567" width="13.140625" customWidth="1"/>
    <col min="13568" max="13568" width="8.140625" customWidth="1"/>
    <col min="13569" max="13569" width="16.28515625" customWidth="1"/>
    <col min="13570" max="13570" width="12.7109375" customWidth="1"/>
    <col min="13571" max="13571" width="13.85546875" customWidth="1"/>
    <col min="13572" max="13572" width="15.140625" customWidth="1"/>
    <col min="13573" max="13573" width="9.28515625" customWidth="1"/>
    <col min="13574" max="13574" width="10.42578125" customWidth="1"/>
    <col min="13575" max="13575" width="8.85546875" customWidth="1"/>
    <col min="13576" max="13576" width="9.5703125" customWidth="1"/>
    <col min="13577" max="13577" width="10" customWidth="1"/>
    <col min="13578" max="13578" width="9.5703125" bestFit="1" customWidth="1"/>
    <col min="13820" max="13820" width="10.140625" customWidth="1"/>
    <col min="13821" max="13821" width="8.5703125" customWidth="1"/>
    <col min="13822" max="13822" width="14.140625" customWidth="1"/>
    <col min="13823" max="13823" width="13.140625" customWidth="1"/>
    <col min="13824" max="13824" width="8.140625" customWidth="1"/>
    <col min="13825" max="13825" width="16.28515625" customWidth="1"/>
    <col min="13826" max="13826" width="12.7109375" customWidth="1"/>
    <col min="13827" max="13827" width="13.85546875" customWidth="1"/>
    <col min="13828" max="13828" width="15.140625" customWidth="1"/>
    <col min="13829" max="13829" width="9.28515625" customWidth="1"/>
    <col min="13830" max="13830" width="10.42578125" customWidth="1"/>
    <col min="13831" max="13831" width="8.85546875" customWidth="1"/>
    <col min="13832" max="13832" width="9.5703125" customWidth="1"/>
    <col min="13833" max="13833" width="10" customWidth="1"/>
    <col min="13834" max="13834" width="9.5703125" bestFit="1" customWidth="1"/>
    <col min="14076" max="14076" width="10.140625" customWidth="1"/>
    <col min="14077" max="14077" width="8.5703125" customWidth="1"/>
    <col min="14078" max="14078" width="14.140625" customWidth="1"/>
    <col min="14079" max="14079" width="13.140625" customWidth="1"/>
    <col min="14080" max="14080" width="8.140625" customWidth="1"/>
    <col min="14081" max="14081" width="16.28515625" customWidth="1"/>
    <col min="14082" max="14082" width="12.7109375" customWidth="1"/>
    <col min="14083" max="14083" width="13.85546875" customWidth="1"/>
    <col min="14084" max="14084" width="15.140625" customWidth="1"/>
    <col min="14085" max="14085" width="9.28515625" customWidth="1"/>
    <col min="14086" max="14086" width="10.42578125" customWidth="1"/>
    <col min="14087" max="14087" width="8.85546875" customWidth="1"/>
    <col min="14088" max="14088" width="9.5703125" customWidth="1"/>
    <col min="14089" max="14089" width="10" customWidth="1"/>
    <col min="14090" max="14090" width="9.5703125" bestFit="1" customWidth="1"/>
    <col min="14332" max="14332" width="10.140625" customWidth="1"/>
    <col min="14333" max="14333" width="8.5703125" customWidth="1"/>
    <col min="14334" max="14334" width="14.140625" customWidth="1"/>
    <col min="14335" max="14335" width="13.140625" customWidth="1"/>
    <col min="14336" max="14336" width="8.140625" customWidth="1"/>
    <col min="14337" max="14337" width="16.28515625" customWidth="1"/>
    <col min="14338" max="14338" width="12.7109375" customWidth="1"/>
    <col min="14339" max="14339" width="13.85546875" customWidth="1"/>
    <col min="14340" max="14340" width="15.140625" customWidth="1"/>
    <col min="14341" max="14341" width="9.28515625" customWidth="1"/>
    <col min="14342" max="14342" width="10.42578125" customWidth="1"/>
    <col min="14343" max="14343" width="8.85546875" customWidth="1"/>
    <col min="14344" max="14344" width="9.5703125" customWidth="1"/>
    <col min="14345" max="14345" width="10" customWidth="1"/>
    <col min="14346" max="14346" width="9.5703125" bestFit="1" customWidth="1"/>
    <col min="14588" max="14588" width="10.140625" customWidth="1"/>
    <col min="14589" max="14589" width="8.5703125" customWidth="1"/>
    <col min="14590" max="14590" width="14.140625" customWidth="1"/>
    <col min="14591" max="14591" width="13.140625" customWidth="1"/>
    <col min="14592" max="14592" width="8.140625" customWidth="1"/>
    <col min="14593" max="14593" width="16.28515625" customWidth="1"/>
    <col min="14594" max="14594" width="12.7109375" customWidth="1"/>
    <col min="14595" max="14595" width="13.85546875" customWidth="1"/>
    <col min="14596" max="14596" width="15.140625" customWidth="1"/>
    <col min="14597" max="14597" width="9.28515625" customWidth="1"/>
    <col min="14598" max="14598" width="10.42578125" customWidth="1"/>
    <col min="14599" max="14599" width="8.85546875" customWidth="1"/>
    <col min="14600" max="14600" width="9.5703125" customWidth="1"/>
    <col min="14601" max="14601" width="10" customWidth="1"/>
    <col min="14602" max="14602" width="9.5703125" bestFit="1" customWidth="1"/>
    <col min="14844" max="14844" width="10.140625" customWidth="1"/>
    <col min="14845" max="14845" width="8.5703125" customWidth="1"/>
    <col min="14846" max="14846" width="14.140625" customWidth="1"/>
    <col min="14847" max="14847" width="13.140625" customWidth="1"/>
    <col min="14848" max="14848" width="8.140625" customWidth="1"/>
    <col min="14849" max="14849" width="16.28515625" customWidth="1"/>
    <col min="14850" max="14850" width="12.7109375" customWidth="1"/>
    <col min="14851" max="14851" width="13.85546875" customWidth="1"/>
    <col min="14852" max="14852" width="15.140625" customWidth="1"/>
    <col min="14853" max="14853" width="9.28515625" customWidth="1"/>
    <col min="14854" max="14854" width="10.42578125" customWidth="1"/>
    <col min="14855" max="14855" width="8.85546875" customWidth="1"/>
    <col min="14856" max="14856" width="9.5703125" customWidth="1"/>
    <col min="14857" max="14857" width="10" customWidth="1"/>
    <col min="14858" max="14858" width="9.5703125" bestFit="1" customWidth="1"/>
    <col min="15100" max="15100" width="10.140625" customWidth="1"/>
    <col min="15101" max="15101" width="8.5703125" customWidth="1"/>
    <col min="15102" max="15102" width="14.140625" customWidth="1"/>
    <col min="15103" max="15103" width="13.140625" customWidth="1"/>
    <col min="15104" max="15104" width="8.140625" customWidth="1"/>
    <col min="15105" max="15105" width="16.28515625" customWidth="1"/>
    <col min="15106" max="15106" width="12.7109375" customWidth="1"/>
    <col min="15107" max="15107" width="13.85546875" customWidth="1"/>
    <col min="15108" max="15108" width="15.140625" customWidth="1"/>
    <col min="15109" max="15109" width="9.28515625" customWidth="1"/>
    <col min="15110" max="15110" width="10.42578125" customWidth="1"/>
    <col min="15111" max="15111" width="8.85546875" customWidth="1"/>
    <col min="15112" max="15112" width="9.5703125" customWidth="1"/>
    <col min="15113" max="15113" width="10" customWidth="1"/>
    <col min="15114" max="15114" width="9.5703125" bestFit="1" customWidth="1"/>
    <col min="15356" max="15356" width="10.140625" customWidth="1"/>
    <col min="15357" max="15357" width="8.5703125" customWidth="1"/>
    <col min="15358" max="15358" width="14.140625" customWidth="1"/>
    <col min="15359" max="15359" width="13.140625" customWidth="1"/>
    <col min="15360" max="15360" width="8.140625" customWidth="1"/>
    <col min="15361" max="15361" width="16.28515625" customWidth="1"/>
    <col min="15362" max="15362" width="12.7109375" customWidth="1"/>
    <col min="15363" max="15363" width="13.85546875" customWidth="1"/>
    <col min="15364" max="15364" width="15.140625" customWidth="1"/>
    <col min="15365" max="15365" width="9.28515625" customWidth="1"/>
    <col min="15366" max="15366" width="10.42578125" customWidth="1"/>
    <col min="15367" max="15367" width="8.85546875" customWidth="1"/>
    <col min="15368" max="15368" width="9.5703125" customWidth="1"/>
    <col min="15369" max="15369" width="10" customWidth="1"/>
    <col min="15370" max="15370" width="9.5703125" bestFit="1" customWidth="1"/>
    <col min="15612" max="15612" width="10.140625" customWidth="1"/>
    <col min="15613" max="15613" width="8.5703125" customWidth="1"/>
    <col min="15614" max="15614" width="14.140625" customWidth="1"/>
    <col min="15615" max="15615" width="13.140625" customWidth="1"/>
    <col min="15616" max="15616" width="8.140625" customWidth="1"/>
    <col min="15617" max="15617" width="16.28515625" customWidth="1"/>
    <col min="15618" max="15618" width="12.7109375" customWidth="1"/>
    <col min="15619" max="15619" width="13.85546875" customWidth="1"/>
    <col min="15620" max="15620" width="15.140625" customWidth="1"/>
    <col min="15621" max="15621" width="9.28515625" customWidth="1"/>
    <col min="15622" max="15622" width="10.42578125" customWidth="1"/>
    <col min="15623" max="15623" width="8.85546875" customWidth="1"/>
    <col min="15624" max="15624" width="9.5703125" customWidth="1"/>
    <col min="15625" max="15625" width="10" customWidth="1"/>
    <col min="15626" max="15626" width="9.5703125" bestFit="1" customWidth="1"/>
    <col min="15868" max="15868" width="10.140625" customWidth="1"/>
    <col min="15869" max="15869" width="8.5703125" customWidth="1"/>
    <col min="15870" max="15870" width="14.140625" customWidth="1"/>
    <col min="15871" max="15871" width="13.140625" customWidth="1"/>
    <col min="15872" max="15872" width="8.140625" customWidth="1"/>
    <col min="15873" max="15873" width="16.28515625" customWidth="1"/>
    <col min="15874" max="15874" width="12.7109375" customWidth="1"/>
    <col min="15875" max="15875" width="13.85546875" customWidth="1"/>
    <col min="15876" max="15876" width="15.140625" customWidth="1"/>
    <col min="15877" max="15877" width="9.28515625" customWidth="1"/>
    <col min="15878" max="15878" width="10.42578125" customWidth="1"/>
    <col min="15879" max="15879" width="8.85546875" customWidth="1"/>
    <col min="15880" max="15880" width="9.5703125" customWidth="1"/>
    <col min="15881" max="15881" width="10" customWidth="1"/>
    <col min="15882" max="15882" width="9.5703125" bestFit="1" customWidth="1"/>
    <col min="16124" max="16124" width="10.140625" customWidth="1"/>
    <col min="16125" max="16125" width="8.5703125" customWidth="1"/>
    <col min="16126" max="16126" width="14.140625" customWidth="1"/>
    <col min="16127" max="16127" width="13.140625" customWidth="1"/>
    <col min="16128" max="16128" width="8.140625" customWidth="1"/>
    <col min="16129" max="16129" width="16.28515625" customWidth="1"/>
    <col min="16130" max="16130" width="12.7109375" customWidth="1"/>
    <col min="16131" max="16131" width="13.85546875" customWidth="1"/>
    <col min="16132" max="16132" width="15.140625" customWidth="1"/>
    <col min="16133" max="16133" width="9.28515625" customWidth="1"/>
    <col min="16134" max="16134" width="10.42578125" customWidth="1"/>
    <col min="16135" max="16135" width="8.85546875" customWidth="1"/>
    <col min="16136" max="16136" width="9.5703125" customWidth="1"/>
    <col min="16137" max="16137" width="10" customWidth="1"/>
    <col min="16138" max="16138" width="9.5703125" bestFit="1" customWidth="1"/>
  </cols>
  <sheetData>
    <row r="3" spans="2:11" x14ac:dyDescent="0.25">
      <c r="B3" t="str">
        <f>+[31]F13!B3</f>
        <v>MAHARASHTRA STATE POWER GENERATION CO. LTD.</v>
      </c>
      <c r="J3" t="s">
        <v>89</v>
      </c>
    </row>
    <row r="4" spans="2:11" x14ac:dyDescent="0.25">
      <c r="B4" t="str">
        <f>+[31]F13!B5</f>
        <v>Financial Year 2023-24</v>
      </c>
    </row>
    <row r="5" spans="2:11" x14ac:dyDescent="0.25">
      <c r="B5" t="s">
        <v>141</v>
      </c>
      <c r="D5" s="175" t="s">
        <v>140</v>
      </c>
      <c r="E5" s="175">
        <f>+[31]F12!C5</f>
        <v>45292</v>
      </c>
    </row>
    <row r="9" spans="2:11" ht="76.5" x14ac:dyDescent="0.25">
      <c r="B9" s="174" t="s">
        <v>88</v>
      </c>
      <c r="C9" s="171" t="s">
        <v>71</v>
      </c>
      <c r="D9" s="173" t="s">
        <v>87</v>
      </c>
      <c r="E9" s="173" t="s">
        <v>86</v>
      </c>
      <c r="F9" s="172" t="s">
        <v>85</v>
      </c>
      <c r="G9" s="172" t="s">
        <v>84</v>
      </c>
      <c r="H9" s="171" t="s">
        <v>66</v>
      </c>
      <c r="I9" s="170" t="s">
        <v>65</v>
      </c>
      <c r="J9" s="212" t="s">
        <v>368</v>
      </c>
      <c r="K9" s="169" t="s">
        <v>402</v>
      </c>
    </row>
    <row r="10" spans="2:11" ht="15.75" x14ac:dyDescent="0.25">
      <c r="B10" s="44">
        <v>1</v>
      </c>
      <c r="C10" s="44" t="s">
        <v>25</v>
      </c>
      <c r="D10" s="44" t="s">
        <v>11</v>
      </c>
      <c r="E10" s="345" t="s">
        <v>10</v>
      </c>
      <c r="F10" s="44">
        <v>1884.21</v>
      </c>
      <c r="G10" s="44">
        <v>1897.46</v>
      </c>
      <c r="H10" s="44">
        <v>161009889</v>
      </c>
      <c r="I10" s="44" t="s">
        <v>338</v>
      </c>
      <c r="J10" s="314">
        <v>4189.5247208943483</v>
      </c>
      <c r="K10" s="379">
        <v>3548.9882888744305</v>
      </c>
    </row>
    <row r="11" spans="2:11" ht="15.75" x14ac:dyDescent="0.25">
      <c r="B11" s="44"/>
      <c r="C11" s="44" t="s">
        <v>16</v>
      </c>
      <c r="D11" s="44" t="s">
        <v>11</v>
      </c>
      <c r="E11" s="345" t="s">
        <v>10</v>
      </c>
      <c r="F11" s="211">
        <v>2018.79</v>
      </c>
      <c r="G11" s="211">
        <v>2032.97</v>
      </c>
      <c r="H11" s="44">
        <v>161009889</v>
      </c>
      <c r="I11" s="44" t="s">
        <v>338</v>
      </c>
      <c r="J11" s="314">
        <v>4098.7980919463362</v>
      </c>
      <c r="K11" s="343">
        <v>3551.2505408913889</v>
      </c>
    </row>
    <row r="12" spans="2:11" ht="15.75" x14ac:dyDescent="0.25">
      <c r="B12" s="44">
        <v>2</v>
      </c>
      <c r="C12" s="44" t="s">
        <v>21</v>
      </c>
      <c r="D12" s="44" t="s">
        <v>145</v>
      </c>
      <c r="E12" s="345" t="s">
        <v>19</v>
      </c>
      <c r="F12" s="211">
        <v>3735</v>
      </c>
      <c r="G12" s="211">
        <v>3963.43</v>
      </c>
      <c r="H12" s="205">
        <v>162002696</v>
      </c>
      <c r="I12" s="205" t="s">
        <v>401</v>
      </c>
      <c r="J12" s="314">
        <v>3815.9184446385598</v>
      </c>
      <c r="K12" s="343">
        <v>2876.9182661203367</v>
      </c>
    </row>
    <row r="13" spans="2:11" ht="15.75" x14ac:dyDescent="0.25">
      <c r="B13" s="44">
        <v>3</v>
      </c>
      <c r="C13" s="44" t="s">
        <v>21</v>
      </c>
      <c r="D13" s="44" t="s">
        <v>145</v>
      </c>
      <c r="E13" s="345" t="s">
        <v>19</v>
      </c>
      <c r="F13" s="211">
        <v>3824.1</v>
      </c>
      <c r="G13" s="211">
        <v>4041.94</v>
      </c>
      <c r="H13" s="205">
        <v>162002698</v>
      </c>
      <c r="I13" s="205" t="s">
        <v>401</v>
      </c>
      <c r="J13" s="314">
        <v>3815.9184446385598</v>
      </c>
      <c r="K13" s="343">
        <v>2624.920874152223</v>
      </c>
    </row>
    <row r="14" spans="2:11" ht="15.75" x14ac:dyDescent="0.25">
      <c r="B14" s="44">
        <v>4</v>
      </c>
      <c r="C14" s="44" t="s">
        <v>344</v>
      </c>
      <c r="D14" s="44" t="s">
        <v>11</v>
      </c>
      <c r="E14" s="345" t="s">
        <v>10</v>
      </c>
      <c r="F14" s="211">
        <v>1845.58</v>
      </c>
      <c r="G14" s="211">
        <v>1961.21</v>
      </c>
      <c r="H14" s="205">
        <v>162002700</v>
      </c>
      <c r="I14" s="205" t="s">
        <v>400</v>
      </c>
      <c r="J14" s="314">
        <v>3737.7611267456687</v>
      </c>
      <c r="K14" s="343">
        <v>2391.6286892361113</v>
      </c>
    </row>
    <row r="15" spans="2:11" ht="15.75" x14ac:dyDescent="0.25">
      <c r="B15" s="45"/>
      <c r="C15" s="44" t="s">
        <v>18</v>
      </c>
      <c r="D15" s="44" t="s">
        <v>11</v>
      </c>
      <c r="E15" s="345" t="s">
        <v>10</v>
      </c>
      <c r="F15" s="211">
        <v>1977.42</v>
      </c>
      <c r="G15" s="211">
        <v>2101.34</v>
      </c>
      <c r="H15" s="205">
        <v>162002700</v>
      </c>
      <c r="I15" s="205" t="s">
        <v>400</v>
      </c>
      <c r="J15" s="314">
        <v>3565.4381325203358</v>
      </c>
      <c r="K15" s="343">
        <v>3236.5489013356309</v>
      </c>
    </row>
    <row r="16" spans="2:11" ht="15.75" x14ac:dyDescent="0.25">
      <c r="B16" s="45">
        <v>5</v>
      </c>
      <c r="C16" s="44" t="s">
        <v>340</v>
      </c>
      <c r="D16" s="44" t="s">
        <v>11</v>
      </c>
      <c r="E16" s="345" t="s">
        <v>10</v>
      </c>
      <c r="F16" s="211">
        <v>1246.5899999999999</v>
      </c>
      <c r="G16" s="211">
        <v>1254.83</v>
      </c>
      <c r="H16" s="205">
        <v>161009890</v>
      </c>
      <c r="I16" s="205" t="s">
        <v>400</v>
      </c>
      <c r="J16" s="314">
        <v>4189.5247208943483</v>
      </c>
      <c r="K16" s="358">
        <v>3302.3432414840527</v>
      </c>
    </row>
    <row r="17" spans="2:11" ht="15.75" x14ac:dyDescent="0.25">
      <c r="B17" s="45"/>
      <c r="C17" s="44" t="s">
        <v>339</v>
      </c>
      <c r="D17" s="44" t="s">
        <v>11</v>
      </c>
      <c r="E17" s="345" t="s">
        <v>10</v>
      </c>
      <c r="F17" s="211">
        <v>2624.41</v>
      </c>
      <c r="G17" s="211">
        <v>2641.73</v>
      </c>
      <c r="H17" s="205">
        <v>161009890</v>
      </c>
      <c r="I17" s="205" t="s">
        <v>400</v>
      </c>
      <c r="J17" s="314">
        <v>4098.7980919463362</v>
      </c>
      <c r="K17" s="358">
        <v>3397.3218726348796</v>
      </c>
    </row>
    <row r="18" spans="2:11" ht="15.75" x14ac:dyDescent="0.25">
      <c r="B18" s="45">
        <v>6</v>
      </c>
      <c r="C18" s="44" t="s">
        <v>344</v>
      </c>
      <c r="D18" s="44" t="s">
        <v>11</v>
      </c>
      <c r="E18" s="345" t="s">
        <v>10</v>
      </c>
      <c r="F18" s="211">
        <v>3826</v>
      </c>
      <c r="G18" s="211">
        <v>4044.94</v>
      </c>
      <c r="H18" s="205">
        <v>162002703</v>
      </c>
      <c r="I18" s="205" t="s">
        <v>399</v>
      </c>
      <c r="J18" s="371">
        <v>3737.7611267456687</v>
      </c>
      <c r="K18" s="374">
        <v>3388.8174317749099</v>
      </c>
    </row>
    <row r="19" spans="2:11" ht="15.75" x14ac:dyDescent="0.25">
      <c r="B19" s="45">
        <v>7</v>
      </c>
      <c r="C19" s="44" t="s">
        <v>227</v>
      </c>
      <c r="D19" s="44" t="s">
        <v>33</v>
      </c>
      <c r="E19" s="345" t="s">
        <v>32</v>
      </c>
      <c r="F19" s="211">
        <v>2682.07</v>
      </c>
      <c r="G19" s="211">
        <v>2699.4</v>
      </c>
      <c r="H19" s="205">
        <v>161009892</v>
      </c>
      <c r="I19" s="205" t="s">
        <v>398</v>
      </c>
      <c r="J19" s="371">
        <v>4859.3000525975085</v>
      </c>
      <c r="K19" s="374">
        <v>4000.1305625068003</v>
      </c>
    </row>
    <row r="20" spans="2:11" ht="15.75" x14ac:dyDescent="0.25">
      <c r="B20" s="45"/>
      <c r="C20" s="44" t="s">
        <v>31</v>
      </c>
      <c r="D20" s="44" t="s">
        <v>11</v>
      </c>
      <c r="E20" s="345" t="s">
        <v>10</v>
      </c>
      <c r="F20" s="211">
        <v>1206.93</v>
      </c>
      <c r="G20" s="211">
        <v>1214.73</v>
      </c>
      <c r="H20" s="205">
        <v>161009892</v>
      </c>
      <c r="I20" s="205" t="s">
        <v>398</v>
      </c>
      <c r="J20" s="314">
        <v>4189.5247208943483</v>
      </c>
      <c r="K20" s="374">
        <v>3031.3922710428797</v>
      </c>
    </row>
    <row r="21" spans="2:11" ht="15.75" x14ac:dyDescent="0.25">
      <c r="B21" s="45">
        <v>8</v>
      </c>
      <c r="C21" s="44" t="s">
        <v>344</v>
      </c>
      <c r="D21" s="44" t="s">
        <v>11</v>
      </c>
      <c r="E21" s="345" t="s">
        <v>10</v>
      </c>
      <c r="F21" s="204">
        <v>3842</v>
      </c>
      <c r="G21" s="204">
        <v>3926.99</v>
      </c>
      <c r="H21" s="205">
        <v>162002705</v>
      </c>
      <c r="I21" s="44" t="s">
        <v>397</v>
      </c>
      <c r="J21" s="371">
        <v>3737.7611267456687</v>
      </c>
      <c r="K21" s="374">
        <v>3102.2714330907943</v>
      </c>
    </row>
    <row r="22" spans="2:11" ht="15.75" x14ac:dyDescent="0.25">
      <c r="B22" s="45">
        <v>9</v>
      </c>
      <c r="C22" s="44" t="s">
        <v>21</v>
      </c>
      <c r="D22" s="44" t="s">
        <v>145</v>
      </c>
      <c r="E22" s="345" t="s">
        <v>19</v>
      </c>
      <c r="F22" s="204">
        <v>67.7</v>
      </c>
      <c r="G22" s="204">
        <v>64.400000000000006</v>
      </c>
      <c r="H22" s="205">
        <v>162002688</v>
      </c>
      <c r="I22" s="44" t="s">
        <v>348</v>
      </c>
      <c r="J22" s="359">
        <v>3738</v>
      </c>
      <c r="K22" s="359">
        <v>3738</v>
      </c>
    </row>
    <row r="23" spans="2:11" ht="15.75" x14ac:dyDescent="0.25">
      <c r="B23" s="142">
        <v>9</v>
      </c>
      <c r="C23" s="44" t="s">
        <v>227</v>
      </c>
      <c r="D23" s="44" t="s">
        <v>33</v>
      </c>
      <c r="E23" s="345" t="s">
        <v>32</v>
      </c>
      <c r="F23" s="211">
        <v>3507.3</v>
      </c>
      <c r="G23" s="211">
        <v>3536.14</v>
      </c>
      <c r="H23" s="378">
        <v>161009894</v>
      </c>
      <c r="I23" s="378" t="s">
        <v>397</v>
      </c>
      <c r="J23" s="371">
        <v>4859.3000525975085</v>
      </c>
      <c r="K23" s="374">
        <v>4493.1208126215688</v>
      </c>
    </row>
    <row r="24" spans="2:11" ht="15.75" x14ac:dyDescent="0.25">
      <c r="B24" s="142">
        <v>10</v>
      </c>
      <c r="C24" s="44" t="s">
        <v>227</v>
      </c>
      <c r="D24" s="44" t="s">
        <v>33</v>
      </c>
      <c r="E24" s="345" t="s">
        <v>32</v>
      </c>
      <c r="F24" s="211">
        <v>1351.53</v>
      </c>
      <c r="G24" s="211">
        <v>1360.36</v>
      </c>
      <c r="H24" s="378">
        <v>161009890</v>
      </c>
      <c r="I24" s="378" t="s">
        <v>396</v>
      </c>
      <c r="J24" s="371">
        <v>4859.3000525975085</v>
      </c>
      <c r="K24" s="374">
        <v>4931.839887640449</v>
      </c>
    </row>
    <row r="25" spans="2:11" ht="15.75" x14ac:dyDescent="0.25">
      <c r="B25" s="142"/>
      <c r="C25" s="44" t="s">
        <v>31</v>
      </c>
      <c r="D25" s="44" t="s">
        <v>11</v>
      </c>
      <c r="E25" s="345" t="s">
        <v>10</v>
      </c>
      <c r="F25" s="211">
        <v>2635.47</v>
      </c>
      <c r="G25" s="211">
        <v>2652.72</v>
      </c>
      <c r="H25" s="205">
        <v>161009890</v>
      </c>
      <c r="I25" s="205" t="s">
        <v>396</v>
      </c>
      <c r="J25" s="371">
        <v>4775.8578362849257</v>
      </c>
      <c r="K25" s="374">
        <v>4239.9193987583049</v>
      </c>
    </row>
    <row r="26" spans="2:11" ht="15.75" x14ac:dyDescent="0.25">
      <c r="B26" s="142">
        <v>11</v>
      </c>
      <c r="C26" s="44" t="s">
        <v>21</v>
      </c>
      <c r="D26" s="44" t="s">
        <v>145</v>
      </c>
      <c r="E26" s="345" t="s">
        <v>19</v>
      </c>
      <c r="F26" s="211">
        <v>3866</v>
      </c>
      <c r="G26" s="211">
        <v>3894.15</v>
      </c>
      <c r="H26" s="205">
        <v>162002707</v>
      </c>
      <c r="I26" s="205" t="s">
        <v>373</v>
      </c>
      <c r="J26" s="314">
        <v>3815.9184446385598</v>
      </c>
      <c r="K26" s="374">
        <v>2861.5543328748277</v>
      </c>
    </row>
    <row r="27" spans="2:11" ht="15.75" x14ac:dyDescent="0.25">
      <c r="B27" s="142">
        <v>13</v>
      </c>
      <c r="C27" s="44" t="s">
        <v>227</v>
      </c>
      <c r="D27" s="44" t="s">
        <v>33</v>
      </c>
      <c r="E27" s="345" t="s">
        <v>32</v>
      </c>
      <c r="F27" s="211">
        <v>2515.1999999999998</v>
      </c>
      <c r="G27" s="211">
        <v>2533.5100000000002</v>
      </c>
      <c r="H27" s="205">
        <v>161009898</v>
      </c>
      <c r="I27" s="205" t="s">
        <v>372</v>
      </c>
      <c r="J27" s="371">
        <v>4859.3000525975085</v>
      </c>
      <c r="K27" s="374">
        <v>3665.6988307288816</v>
      </c>
    </row>
    <row r="28" spans="2:11" ht="15.75" x14ac:dyDescent="0.25">
      <c r="B28" s="142"/>
      <c r="C28" s="44" t="s">
        <v>31</v>
      </c>
      <c r="D28" s="44" t="s">
        <v>11</v>
      </c>
      <c r="E28" s="345" t="s">
        <v>10</v>
      </c>
      <c r="F28" s="211">
        <v>1323.8</v>
      </c>
      <c r="G28" s="211">
        <v>1333.42</v>
      </c>
      <c r="H28" s="205">
        <v>161009898</v>
      </c>
      <c r="I28" s="205" t="s">
        <v>372</v>
      </c>
      <c r="J28" s="371">
        <v>4775.8578362849257</v>
      </c>
      <c r="K28" s="374">
        <v>4248.1573321932447</v>
      </c>
    </row>
    <row r="29" spans="2:11" ht="15.75" x14ac:dyDescent="0.25">
      <c r="B29" s="142">
        <v>14</v>
      </c>
      <c r="C29" s="44" t="s">
        <v>21</v>
      </c>
      <c r="D29" s="44" t="s">
        <v>145</v>
      </c>
      <c r="E29" s="345" t="s">
        <v>19</v>
      </c>
      <c r="F29" s="211">
        <v>4109</v>
      </c>
      <c r="G29" s="211">
        <v>4140.21</v>
      </c>
      <c r="H29" s="205">
        <v>162002708</v>
      </c>
      <c r="I29" s="205" t="s">
        <v>372</v>
      </c>
      <c r="J29" s="314">
        <v>3815.9184446385598</v>
      </c>
      <c r="K29" s="374">
        <v>3051.4861434313516</v>
      </c>
    </row>
    <row r="30" spans="2:11" ht="15.75" x14ac:dyDescent="0.25">
      <c r="B30" s="142">
        <v>15</v>
      </c>
      <c r="C30" s="44" t="s">
        <v>21</v>
      </c>
      <c r="D30" s="44" t="s">
        <v>145</v>
      </c>
      <c r="E30" s="345" t="s">
        <v>19</v>
      </c>
      <c r="F30" s="211">
        <v>3904</v>
      </c>
      <c r="G30" s="211">
        <v>3932.5</v>
      </c>
      <c r="H30" s="205">
        <v>162002711</v>
      </c>
      <c r="I30" s="205" t="s">
        <v>373</v>
      </c>
      <c r="J30" s="314">
        <v>3815.9184446385598</v>
      </c>
      <c r="K30" s="374">
        <v>2670.7916268196791</v>
      </c>
    </row>
    <row r="31" spans="2:11" ht="15.75" x14ac:dyDescent="0.25">
      <c r="B31" s="142">
        <v>16</v>
      </c>
      <c r="C31" s="44" t="s">
        <v>340</v>
      </c>
      <c r="D31" s="44" t="s">
        <v>11</v>
      </c>
      <c r="E31" s="44" t="s">
        <v>10</v>
      </c>
      <c r="F31" s="211">
        <v>1216.8599999999999</v>
      </c>
      <c r="G31" s="140">
        <v>1223.8599999999999</v>
      </c>
      <c r="H31" s="205">
        <v>161009899</v>
      </c>
      <c r="I31" s="205" t="s">
        <v>373</v>
      </c>
      <c r="J31" s="371">
        <v>4189.5247208943483</v>
      </c>
      <c r="K31" s="374">
        <v>3484.0224200461594</v>
      </c>
    </row>
    <row r="32" spans="2:11" ht="15.75" x14ac:dyDescent="0.25">
      <c r="B32" s="140"/>
      <c r="C32" s="44" t="s">
        <v>339</v>
      </c>
      <c r="D32" s="44" t="s">
        <v>11</v>
      </c>
      <c r="E32" s="44" t="s">
        <v>10</v>
      </c>
      <c r="F32" s="211">
        <v>2704.14</v>
      </c>
      <c r="G32" s="138">
        <v>2719.71</v>
      </c>
      <c r="H32" s="205">
        <v>161009899</v>
      </c>
      <c r="I32" s="205" t="s">
        <v>373</v>
      </c>
      <c r="J32" s="371">
        <v>4098.7980919463362</v>
      </c>
      <c r="K32" s="374">
        <v>3915.7117942010032</v>
      </c>
    </row>
    <row r="33" spans="2:11" ht="15.75" x14ac:dyDescent="0.25">
      <c r="B33" s="140">
        <v>20</v>
      </c>
      <c r="C33" s="44" t="s">
        <v>227</v>
      </c>
      <c r="D33" s="44" t="s">
        <v>33</v>
      </c>
      <c r="E33" s="44" t="s">
        <v>32</v>
      </c>
      <c r="F33" s="211">
        <v>1327.46</v>
      </c>
      <c r="G33" s="138">
        <v>1334.88</v>
      </c>
      <c r="H33" s="205">
        <v>161009901</v>
      </c>
      <c r="I33" s="205" t="s">
        <v>395</v>
      </c>
      <c r="J33" s="371">
        <v>4859.3000525975085</v>
      </c>
      <c r="K33" s="375">
        <v>4888.3995238610541</v>
      </c>
    </row>
    <row r="34" spans="2:11" ht="15.75" x14ac:dyDescent="0.25">
      <c r="B34" s="140"/>
      <c r="C34" s="44" t="s">
        <v>31</v>
      </c>
      <c r="D34" s="44" t="s">
        <v>11</v>
      </c>
      <c r="E34" s="44" t="s">
        <v>10</v>
      </c>
      <c r="F34" s="211">
        <v>1924.81</v>
      </c>
      <c r="G34" s="138">
        <v>1935.58</v>
      </c>
      <c r="H34" s="205">
        <v>161009901</v>
      </c>
      <c r="I34" s="205" t="s">
        <v>395</v>
      </c>
      <c r="J34" s="371">
        <v>4775.8578362849257</v>
      </c>
      <c r="K34" s="375">
        <v>3624.1098259647606</v>
      </c>
    </row>
    <row r="35" spans="2:11" ht="15.75" x14ac:dyDescent="0.25">
      <c r="B35" s="140"/>
      <c r="C35" s="44" t="s">
        <v>340</v>
      </c>
      <c r="D35" s="44" t="s">
        <v>11</v>
      </c>
      <c r="E35" s="44" t="s">
        <v>10</v>
      </c>
      <c r="F35" s="211">
        <v>663.73</v>
      </c>
      <c r="G35" s="138">
        <v>667.45</v>
      </c>
      <c r="H35" s="205">
        <v>161009901</v>
      </c>
      <c r="I35" s="205" t="s">
        <v>395</v>
      </c>
      <c r="J35" s="371">
        <v>4189.5247208943483</v>
      </c>
      <c r="K35" s="375">
        <v>3635.9260060579832</v>
      </c>
    </row>
    <row r="36" spans="2:11" ht="15.75" x14ac:dyDescent="0.25">
      <c r="B36" s="140">
        <v>23</v>
      </c>
      <c r="C36" s="141" t="s">
        <v>21</v>
      </c>
      <c r="D36" s="44" t="s">
        <v>145</v>
      </c>
      <c r="E36" s="44" t="s">
        <v>19</v>
      </c>
      <c r="F36" s="138">
        <v>3821.05</v>
      </c>
      <c r="G36" s="138">
        <v>3850.49</v>
      </c>
      <c r="H36" s="205">
        <v>162002713</v>
      </c>
      <c r="I36" s="205" t="s">
        <v>370</v>
      </c>
      <c r="J36" s="314">
        <v>3815.9184446385598</v>
      </c>
      <c r="K36" s="375">
        <v>2792.5129645635261</v>
      </c>
    </row>
    <row r="37" spans="2:11" ht="15.75" x14ac:dyDescent="0.25">
      <c r="B37" s="142">
        <v>24</v>
      </c>
      <c r="C37" s="141" t="s">
        <v>344</v>
      </c>
      <c r="D37" s="44" t="s">
        <v>11</v>
      </c>
      <c r="E37" s="44" t="s">
        <v>10</v>
      </c>
      <c r="F37" s="377">
        <v>1983.31</v>
      </c>
      <c r="G37" s="377">
        <v>1997.74</v>
      </c>
      <c r="H37" s="205">
        <v>162002714</v>
      </c>
      <c r="I37" s="205" t="s">
        <v>370</v>
      </c>
      <c r="J37" s="371">
        <v>3737.7611267456687</v>
      </c>
      <c r="K37" s="375">
        <v>4148.9478764478772</v>
      </c>
    </row>
    <row r="38" spans="2:11" ht="15.75" x14ac:dyDescent="0.25">
      <c r="B38" s="142"/>
      <c r="C38" s="143" t="s">
        <v>18</v>
      </c>
      <c r="D38" s="44" t="s">
        <v>11</v>
      </c>
      <c r="E38" s="44" t="s">
        <v>10</v>
      </c>
      <c r="F38" s="377">
        <v>2051.69</v>
      </c>
      <c r="G38" s="377">
        <v>2066.62</v>
      </c>
      <c r="H38" s="205">
        <v>162002714</v>
      </c>
      <c r="I38" s="205" t="s">
        <v>370</v>
      </c>
      <c r="J38" s="371">
        <v>3565.4381325203358</v>
      </c>
      <c r="K38" s="375">
        <v>3851.1593424304292</v>
      </c>
    </row>
    <row r="39" spans="2:11" ht="15.75" x14ac:dyDescent="0.25">
      <c r="B39" s="142">
        <v>25</v>
      </c>
      <c r="C39" s="44" t="s">
        <v>227</v>
      </c>
      <c r="D39" s="44" t="s">
        <v>33</v>
      </c>
      <c r="E39" s="44" t="s">
        <v>32</v>
      </c>
      <c r="F39" s="377">
        <v>1352.77</v>
      </c>
      <c r="G39" s="377">
        <v>1576.65</v>
      </c>
      <c r="H39" s="205">
        <v>161009903</v>
      </c>
      <c r="I39" s="205" t="s">
        <v>394</v>
      </c>
      <c r="J39" s="371">
        <v>4859.3000525975085</v>
      </c>
      <c r="K39" s="375">
        <v>4076.7251461988308</v>
      </c>
    </row>
    <row r="40" spans="2:11" ht="15.75" x14ac:dyDescent="0.25">
      <c r="B40" s="142"/>
      <c r="C40" s="44" t="s">
        <v>31</v>
      </c>
      <c r="D40" s="44" t="s">
        <v>11</v>
      </c>
      <c r="E40" s="44" t="s">
        <v>10</v>
      </c>
      <c r="F40" s="138">
        <v>1217.48</v>
      </c>
      <c r="G40" s="138">
        <v>788.34</v>
      </c>
      <c r="H40" s="205">
        <v>161009903</v>
      </c>
      <c r="I40" s="205" t="s">
        <v>394</v>
      </c>
      <c r="J40" s="371">
        <v>4775.8578362849257</v>
      </c>
      <c r="K40" s="375">
        <v>3223.3676009089932</v>
      </c>
    </row>
    <row r="41" spans="2:11" ht="15.75" x14ac:dyDescent="0.25">
      <c r="B41" s="142"/>
      <c r="C41" s="44" t="s">
        <v>340</v>
      </c>
      <c r="D41" s="44" t="s">
        <v>11</v>
      </c>
      <c r="E41" s="44" t="s">
        <v>10</v>
      </c>
      <c r="F41" s="138">
        <v>1352.75</v>
      </c>
      <c r="G41" s="138">
        <v>1576.68</v>
      </c>
      <c r="H41" s="205">
        <v>161009903</v>
      </c>
      <c r="I41" s="205" t="s">
        <v>394</v>
      </c>
      <c r="J41" s="371">
        <v>4189.5247208943483</v>
      </c>
      <c r="K41" s="375">
        <v>3425.5079623009428</v>
      </c>
    </row>
    <row r="42" spans="2:11" ht="15.75" x14ac:dyDescent="0.25">
      <c r="B42" s="142">
        <v>26</v>
      </c>
      <c r="C42" s="141" t="s">
        <v>21</v>
      </c>
      <c r="D42" s="44" t="s">
        <v>145</v>
      </c>
      <c r="E42" s="44" t="s">
        <v>19</v>
      </c>
      <c r="F42" s="138">
        <v>3961</v>
      </c>
      <c r="G42" s="138">
        <v>3989.49</v>
      </c>
      <c r="H42" s="205">
        <v>142000209</v>
      </c>
      <c r="I42" s="205" t="s">
        <v>370</v>
      </c>
      <c r="J42" s="314">
        <v>3815.9184446385598</v>
      </c>
      <c r="K42" s="375">
        <v>2722.4079774550182</v>
      </c>
    </row>
    <row r="43" spans="2:11" ht="15.75" x14ac:dyDescent="0.25">
      <c r="B43" s="142">
        <v>27</v>
      </c>
      <c r="C43" s="44" t="s">
        <v>340</v>
      </c>
      <c r="D43" s="44" t="s">
        <v>11</v>
      </c>
      <c r="E43" s="44" t="s">
        <v>10</v>
      </c>
      <c r="F43" s="138">
        <v>1884.68</v>
      </c>
      <c r="G43" s="138">
        <v>1898.12</v>
      </c>
      <c r="H43" s="205">
        <v>151000574</v>
      </c>
      <c r="I43" s="205" t="s">
        <v>394</v>
      </c>
      <c r="J43" s="371">
        <v>4189.5247208943483</v>
      </c>
      <c r="K43" s="375">
        <v>3767.3924540470816</v>
      </c>
    </row>
    <row r="44" spans="2:11" ht="15.75" x14ac:dyDescent="0.25">
      <c r="B44" s="142"/>
      <c r="C44" s="44" t="s">
        <v>339</v>
      </c>
      <c r="D44" s="44" t="s">
        <v>11</v>
      </c>
      <c r="E44" s="44" t="s">
        <v>10</v>
      </c>
      <c r="F44" s="138">
        <v>2019.32</v>
      </c>
      <c r="G44" s="138">
        <v>2033.69</v>
      </c>
      <c r="H44" s="205">
        <v>151000574</v>
      </c>
      <c r="I44" s="205" t="s">
        <v>394</v>
      </c>
      <c r="J44" s="371">
        <v>4098.7980919463362</v>
      </c>
      <c r="K44" s="375">
        <v>3788.5807766573698</v>
      </c>
    </row>
    <row r="45" spans="2:11" ht="15.75" x14ac:dyDescent="0.25">
      <c r="B45" s="142">
        <v>28</v>
      </c>
      <c r="C45" s="141" t="s">
        <v>21</v>
      </c>
      <c r="D45" s="44" t="s">
        <v>145</v>
      </c>
      <c r="E45" s="44" t="s">
        <v>19</v>
      </c>
      <c r="F45" s="138">
        <v>4096</v>
      </c>
      <c r="G45" s="138">
        <v>4121.3</v>
      </c>
      <c r="H45" s="205">
        <v>142000210</v>
      </c>
      <c r="I45" s="205" t="s">
        <v>393</v>
      </c>
      <c r="J45" s="314">
        <v>3815.9184446385598</v>
      </c>
      <c r="K45" s="375">
        <v>3493.9461555029079</v>
      </c>
    </row>
    <row r="46" spans="2:11" ht="15.75" x14ac:dyDescent="0.25">
      <c r="B46" s="142">
        <v>29</v>
      </c>
      <c r="C46" s="141" t="s">
        <v>21</v>
      </c>
      <c r="D46" s="44" t="s">
        <v>145</v>
      </c>
      <c r="E46" s="44" t="s">
        <v>19</v>
      </c>
      <c r="F46" s="211">
        <v>3959</v>
      </c>
      <c r="G46" s="138">
        <v>3986.94</v>
      </c>
      <c r="H46" s="205">
        <v>162002718</v>
      </c>
      <c r="I46" s="205" t="s">
        <v>392</v>
      </c>
      <c r="J46" s="314">
        <v>3815.9184446385598</v>
      </c>
      <c r="K46" s="375">
        <v>3406.9494147157188</v>
      </c>
    </row>
    <row r="47" spans="2:11" ht="15.75" x14ac:dyDescent="0.25">
      <c r="B47" s="142">
        <v>30</v>
      </c>
      <c r="C47" s="141" t="s">
        <v>344</v>
      </c>
      <c r="D47" s="44" t="s">
        <v>11</v>
      </c>
      <c r="E47" s="44" t="s">
        <v>10</v>
      </c>
      <c r="F47" s="211">
        <v>1987.24</v>
      </c>
      <c r="G47" s="138">
        <v>2002.06</v>
      </c>
      <c r="H47" s="205">
        <v>162002720</v>
      </c>
      <c r="I47" s="205" t="s">
        <v>392</v>
      </c>
      <c r="J47" s="371">
        <v>3737.7611267456687</v>
      </c>
      <c r="K47" s="375">
        <v>3394.7004391468004</v>
      </c>
    </row>
    <row r="48" spans="2:11" ht="15.75" x14ac:dyDescent="0.25">
      <c r="B48" s="142"/>
      <c r="C48" s="44" t="s">
        <v>382</v>
      </c>
      <c r="D48" s="44" t="s">
        <v>145</v>
      </c>
      <c r="E48" s="44" t="s">
        <v>19</v>
      </c>
      <c r="F48" s="211">
        <v>1854.76</v>
      </c>
      <c r="G48" s="138">
        <v>1868.63</v>
      </c>
      <c r="H48" s="205">
        <v>162002720</v>
      </c>
      <c r="I48" s="205" t="s">
        <v>392</v>
      </c>
      <c r="J48" s="314">
        <v>3815.9184446385598</v>
      </c>
      <c r="K48" s="375">
        <v>3334.6910569105689</v>
      </c>
    </row>
    <row r="49" spans="2:11" ht="15.75" x14ac:dyDescent="0.25">
      <c r="B49" s="142">
        <v>31</v>
      </c>
      <c r="C49" s="44" t="s">
        <v>227</v>
      </c>
      <c r="D49" s="44" t="s">
        <v>33</v>
      </c>
      <c r="E49" s="44" t="s">
        <v>32</v>
      </c>
      <c r="F49" s="211">
        <v>2602.0700000000002</v>
      </c>
      <c r="G49" s="138">
        <v>2618.1</v>
      </c>
      <c r="H49" s="205">
        <v>151000570</v>
      </c>
      <c r="I49" s="205" t="s">
        <v>391</v>
      </c>
      <c r="J49" s="371">
        <v>4859.3000525975085</v>
      </c>
      <c r="K49" s="375">
        <v>4332.4284819377735</v>
      </c>
    </row>
    <row r="50" spans="2:11" ht="15.75" x14ac:dyDescent="0.25">
      <c r="B50" s="140"/>
      <c r="C50" s="44" t="s">
        <v>340</v>
      </c>
      <c r="D50" s="44" t="s">
        <v>11</v>
      </c>
      <c r="E50" s="44" t="s">
        <v>10</v>
      </c>
      <c r="F50" s="211">
        <v>1170.93</v>
      </c>
      <c r="G50" s="138">
        <v>1178.1300000000001</v>
      </c>
      <c r="H50" s="205">
        <v>151000570</v>
      </c>
      <c r="I50" s="205" t="s">
        <v>391</v>
      </c>
      <c r="J50" s="371">
        <v>4189.5247208943483</v>
      </c>
      <c r="K50" s="375">
        <v>3773.5050472850921</v>
      </c>
    </row>
    <row r="51" spans="2:11" ht="15.75" x14ac:dyDescent="0.25">
      <c r="B51" s="44">
        <v>32</v>
      </c>
      <c r="C51" s="44" t="s">
        <v>340</v>
      </c>
      <c r="D51" s="44" t="s">
        <v>11</v>
      </c>
      <c r="E51" s="44" t="s">
        <v>10</v>
      </c>
      <c r="F51" s="211">
        <v>1878.9</v>
      </c>
      <c r="G51" s="138">
        <v>1893.16</v>
      </c>
      <c r="H51" s="205">
        <v>161009909</v>
      </c>
      <c r="I51" s="205" t="s">
        <v>390</v>
      </c>
      <c r="J51" s="371">
        <v>4189.5247208943483</v>
      </c>
      <c r="K51" s="375">
        <v>3423.9002385599651</v>
      </c>
    </row>
    <row r="52" spans="2:11" ht="15.75" x14ac:dyDescent="0.25">
      <c r="B52" s="44"/>
      <c r="C52" s="44" t="s">
        <v>339</v>
      </c>
      <c r="D52" s="44" t="s">
        <v>11</v>
      </c>
      <c r="E52" s="44" t="s">
        <v>10</v>
      </c>
      <c r="F52" s="211">
        <v>2013.1</v>
      </c>
      <c r="G52" s="138">
        <v>2028.41</v>
      </c>
      <c r="H52" s="205">
        <v>161009909</v>
      </c>
      <c r="I52" s="205" t="s">
        <v>390</v>
      </c>
      <c r="J52" s="371">
        <v>4098.7980919463362</v>
      </c>
      <c r="K52" s="375">
        <v>3303.7261043309213</v>
      </c>
    </row>
    <row r="53" spans="2:11" ht="15.75" x14ac:dyDescent="0.25">
      <c r="B53" s="44">
        <v>33</v>
      </c>
      <c r="C53" s="141" t="s">
        <v>344</v>
      </c>
      <c r="D53" s="44" t="s">
        <v>11</v>
      </c>
      <c r="E53" s="44" t="s">
        <v>10</v>
      </c>
      <c r="F53" s="211">
        <v>1925.1724137931035</v>
      </c>
      <c r="G53" s="138">
        <v>1938.4189655172415</v>
      </c>
      <c r="H53" s="205">
        <v>162002722</v>
      </c>
      <c r="I53" s="205" t="s">
        <v>390</v>
      </c>
      <c r="J53" s="371">
        <v>3737.7611267456687</v>
      </c>
      <c r="K53" s="375">
        <v>2892.9283161656504</v>
      </c>
    </row>
    <row r="54" spans="2:11" ht="15.75" x14ac:dyDescent="0.25">
      <c r="B54" s="140"/>
      <c r="C54" s="44" t="s">
        <v>382</v>
      </c>
      <c r="D54" s="44" t="s">
        <v>145</v>
      </c>
      <c r="E54" s="44" t="s">
        <v>19</v>
      </c>
      <c r="F54" s="211">
        <v>1796.8275862068965</v>
      </c>
      <c r="G54" s="138">
        <v>1809.1910344827586</v>
      </c>
      <c r="H54" s="205">
        <v>162002722</v>
      </c>
      <c r="I54" s="205" t="s">
        <v>390</v>
      </c>
      <c r="J54" s="314">
        <v>3815.9184446385598</v>
      </c>
      <c r="K54" s="375">
        <v>2314.467733389848</v>
      </c>
    </row>
    <row r="55" spans="2:11" ht="15.75" x14ac:dyDescent="0.25">
      <c r="B55" s="140">
        <v>34</v>
      </c>
      <c r="C55" s="141" t="s">
        <v>344</v>
      </c>
      <c r="D55" s="44" t="s">
        <v>11</v>
      </c>
      <c r="E55" s="44" t="s">
        <v>10</v>
      </c>
      <c r="F55" s="211">
        <v>1978.3898305084747</v>
      </c>
      <c r="G55" s="138">
        <v>1993.8286440677966</v>
      </c>
      <c r="H55" s="205">
        <v>162002724</v>
      </c>
      <c r="I55" s="205" t="s">
        <v>390</v>
      </c>
      <c r="J55" s="371">
        <v>3737.7611267456687</v>
      </c>
      <c r="K55" s="375">
        <v>2036.7498685732307</v>
      </c>
    </row>
    <row r="56" spans="2:11" ht="15.75" x14ac:dyDescent="0.25">
      <c r="B56" s="140"/>
      <c r="C56" s="143" t="s">
        <v>18</v>
      </c>
      <c r="D56" s="44" t="s">
        <v>11</v>
      </c>
      <c r="E56" s="44" t="s">
        <v>10</v>
      </c>
      <c r="F56" s="211">
        <v>2046.6101694915253</v>
      </c>
      <c r="G56" s="138">
        <v>2062.5813559322032</v>
      </c>
      <c r="H56" s="205">
        <v>162002724</v>
      </c>
      <c r="I56" s="205" t="s">
        <v>390</v>
      </c>
      <c r="J56" s="371">
        <v>3565.4381325203358</v>
      </c>
      <c r="K56" s="375">
        <v>2059.6959254215985</v>
      </c>
    </row>
    <row r="57" spans="2:11" ht="15.75" x14ac:dyDescent="0.25">
      <c r="B57" s="44">
        <v>35</v>
      </c>
      <c r="C57" s="141" t="s">
        <v>344</v>
      </c>
      <c r="D57" s="44" t="s">
        <v>11</v>
      </c>
      <c r="E57" s="44" t="s">
        <v>10</v>
      </c>
      <c r="F57" s="211">
        <v>1862.4827586206898</v>
      </c>
      <c r="G57" s="138">
        <v>1875.7344827586205</v>
      </c>
      <c r="H57" s="205">
        <v>162002729</v>
      </c>
      <c r="I57" s="205" t="s">
        <v>389</v>
      </c>
      <c r="J57" s="371">
        <v>3737.7611267456687</v>
      </c>
      <c r="K57" s="375">
        <v>3299.5414107180682</v>
      </c>
    </row>
    <row r="58" spans="2:11" ht="15.75" x14ac:dyDescent="0.25">
      <c r="B58" s="142"/>
      <c r="C58" s="143" t="s">
        <v>18</v>
      </c>
      <c r="D58" s="44" t="s">
        <v>11</v>
      </c>
      <c r="E58" s="44" t="s">
        <v>10</v>
      </c>
      <c r="F58" s="211">
        <v>1995.5172413793102</v>
      </c>
      <c r="G58" s="138">
        <v>2009.7155172413793</v>
      </c>
      <c r="H58" s="205">
        <v>162002729</v>
      </c>
      <c r="I58" s="205" t="s">
        <v>389</v>
      </c>
      <c r="J58" s="371">
        <v>3565.4381325203358</v>
      </c>
      <c r="K58" s="376">
        <v>3095.8637996618768</v>
      </c>
    </row>
    <row r="59" spans="2:11" ht="15.75" x14ac:dyDescent="0.25">
      <c r="B59" s="142">
        <v>36</v>
      </c>
      <c r="C59" s="141" t="s">
        <v>344</v>
      </c>
      <c r="D59" s="44" t="s">
        <v>11</v>
      </c>
      <c r="E59" s="44" t="s">
        <v>10</v>
      </c>
      <c r="F59" s="211">
        <v>1809.3793103448277</v>
      </c>
      <c r="G59" s="138">
        <v>1819.4786206896554</v>
      </c>
      <c r="H59" s="205">
        <v>162002734</v>
      </c>
      <c r="I59" s="205" t="s">
        <v>388</v>
      </c>
      <c r="J59" s="371">
        <v>3737.7611267456687</v>
      </c>
      <c r="K59" s="375">
        <v>2198.9312671305079</v>
      </c>
    </row>
    <row r="60" spans="2:11" ht="15.75" x14ac:dyDescent="0.25">
      <c r="B60" s="142"/>
      <c r="C60" s="143" t="s">
        <v>18</v>
      </c>
      <c r="D60" s="44" t="s">
        <v>11</v>
      </c>
      <c r="E60" s="44" t="s">
        <v>10</v>
      </c>
      <c r="F60" s="211">
        <v>1938.6206896551723</v>
      </c>
      <c r="G60" s="138">
        <v>1949.4413793103449</v>
      </c>
      <c r="H60" s="205">
        <v>162002734</v>
      </c>
      <c r="I60" s="205" t="s">
        <v>388</v>
      </c>
      <c r="J60" s="371">
        <v>3565.4381325203358</v>
      </c>
      <c r="K60" s="375">
        <v>2559.9455158604701</v>
      </c>
    </row>
    <row r="61" spans="2:11" ht="15.75" x14ac:dyDescent="0.25">
      <c r="B61" s="142">
        <v>37</v>
      </c>
      <c r="C61" s="44" t="s">
        <v>340</v>
      </c>
      <c r="D61" s="44" t="s">
        <v>11</v>
      </c>
      <c r="E61" s="44" t="s">
        <v>10</v>
      </c>
      <c r="F61" s="138">
        <v>1260.1186440677966</v>
      </c>
      <c r="G61" s="138">
        <v>1268.7105084745763</v>
      </c>
      <c r="H61" s="205">
        <v>161009913</v>
      </c>
      <c r="I61" s="205" t="s">
        <v>388</v>
      </c>
      <c r="J61" s="371">
        <v>4189.5247208943483</v>
      </c>
      <c r="K61" s="375">
        <v>3337.8265570934254</v>
      </c>
    </row>
    <row r="62" spans="2:11" ht="15.75" x14ac:dyDescent="0.25">
      <c r="B62" s="142"/>
      <c r="C62" s="44" t="s">
        <v>339</v>
      </c>
      <c r="D62" s="44" t="s">
        <v>11</v>
      </c>
      <c r="E62" s="44" t="s">
        <v>10</v>
      </c>
      <c r="F62" s="138">
        <v>2652.8813559322034</v>
      </c>
      <c r="G62" s="138">
        <v>2670.9694915254236</v>
      </c>
      <c r="H62" s="205">
        <v>161009913</v>
      </c>
      <c r="I62" s="205" t="s">
        <v>388</v>
      </c>
      <c r="J62" s="371">
        <v>4098.7980919463362</v>
      </c>
      <c r="K62" s="375">
        <v>3182.9092480553149</v>
      </c>
    </row>
    <row r="63" spans="2:11" ht="15.75" x14ac:dyDescent="0.25">
      <c r="B63" s="142">
        <v>38</v>
      </c>
      <c r="C63" s="141" t="s">
        <v>344</v>
      </c>
      <c r="D63" s="44" t="s">
        <v>11</v>
      </c>
      <c r="E63" s="44" t="s">
        <v>10</v>
      </c>
      <c r="F63" s="138">
        <v>1917.5172413793102</v>
      </c>
      <c r="G63" s="138">
        <v>1930.3103448275863</v>
      </c>
      <c r="H63" s="205">
        <v>162002735</v>
      </c>
      <c r="I63" s="205" t="s">
        <v>388</v>
      </c>
      <c r="J63" s="371">
        <v>3737.7611267456687</v>
      </c>
      <c r="K63" s="375">
        <v>2249.9168333508792</v>
      </c>
    </row>
    <row r="64" spans="2:11" ht="15.75" x14ac:dyDescent="0.25">
      <c r="B64" s="142"/>
      <c r="C64" s="143" t="s">
        <v>18</v>
      </c>
      <c r="D64" s="44" t="s">
        <v>11</v>
      </c>
      <c r="E64" s="44" t="s">
        <v>10</v>
      </c>
      <c r="F64" s="138">
        <v>2054.4827586206898</v>
      </c>
      <c r="G64" s="138">
        <v>2068.1896551724139</v>
      </c>
      <c r="H64" s="205">
        <v>162002735</v>
      </c>
      <c r="I64" s="205" t="s">
        <v>388</v>
      </c>
      <c r="J64" s="371">
        <v>3565.4381325203358</v>
      </c>
      <c r="K64" s="375">
        <v>2340.8577423415863</v>
      </c>
    </row>
    <row r="65" spans="2:11" ht="15.75" x14ac:dyDescent="0.25">
      <c r="B65" s="142">
        <v>39</v>
      </c>
      <c r="C65" s="143" t="s">
        <v>197</v>
      </c>
      <c r="D65" s="373" t="s">
        <v>377</v>
      </c>
      <c r="E65" s="373" t="s">
        <v>376</v>
      </c>
      <c r="F65" s="138">
        <v>3878</v>
      </c>
      <c r="G65" s="138">
        <v>3904.3</v>
      </c>
      <c r="H65" s="205">
        <v>161015618</v>
      </c>
      <c r="I65" s="205" t="s">
        <v>387</v>
      </c>
      <c r="J65" s="372">
        <v>3581</v>
      </c>
      <c r="K65" s="375">
        <v>2976.843985961927</v>
      </c>
    </row>
    <row r="66" spans="2:11" ht="15.75" x14ac:dyDescent="0.25">
      <c r="B66" s="142">
        <v>40</v>
      </c>
      <c r="C66" s="141" t="s">
        <v>21</v>
      </c>
      <c r="D66" s="44" t="s">
        <v>145</v>
      </c>
      <c r="E66" s="44" t="s">
        <v>19</v>
      </c>
      <c r="F66" s="138">
        <v>3964</v>
      </c>
      <c r="G66" s="138">
        <v>3991.34</v>
      </c>
      <c r="H66" s="205">
        <v>142000213</v>
      </c>
      <c r="I66" s="205" t="s">
        <v>386</v>
      </c>
      <c r="J66" s="314">
        <v>3815.9184446385598</v>
      </c>
      <c r="K66" s="375">
        <v>2776.3582042364847</v>
      </c>
    </row>
    <row r="67" spans="2:11" ht="15.75" x14ac:dyDescent="0.25">
      <c r="B67" s="142">
        <v>41</v>
      </c>
      <c r="C67" s="44" t="s">
        <v>227</v>
      </c>
      <c r="D67" s="44" t="s">
        <v>33</v>
      </c>
      <c r="E67" s="44" t="s">
        <v>32</v>
      </c>
      <c r="F67" s="138">
        <v>2675.9322033898306</v>
      </c>
      <c r="G67" s="138">
        <v>2694.7186440677965</v>
      </c>
      <c r="H67" s="205">
        <v>161009916</v>
      </c>
      <c r="I67" s="205" t="s">
        <v>385</v>
      </c>
      <c r="J67" s="371">
        <v>4859.3000525975085</v>
      </c>
      <c r="K67" s="375">
        <v>4053.003666954271</v>
      </c>
    </row>
    <row r="68" spans="2:11" ht="15.75" x14ac:dyDescent="0.25">
      <c r="B68" s="142"/>
      <c r="C68" s="44" t="s">
        <v>31</v>
      </c>
      <c r="D68" s="44" t="s">
        <v>11</v>
      </c>
      <c r="E68" s="44" t="s">
        <v>10</v>
      </c>
      <c r="F68" s="138">
        <v>1271.0677966101696</v>
      </c>
      <c r="G68" s="138">
        <v>1279.9913559322035</v>
      </c>
      <c r="H68" s="205">
        <v>161009916</v>
      </c>
      <c r="I68" s="205" t="s">
        <v>385</v>
      </c>
      <c r="J68" s="371">
        <v>4775.8578362849257</v>
      </c>
      <c r="K68" s="375">
        <v>3425.4518581985644</v>
      </c>
    </row>
    <row r="69" spans="2:11" ht="15.75" x14ac:dyDescent="0.25">
      <c r="B69" s="142">
        <v>42</v>
      </c>
      <c r="C69" s="44" t="s">
        <v>227</v>
      </c>
      <c r="D69" s="44" t="s">
        <v>33</v>
      </c>
      <c r="E69" s="44" t="s">
        <v>32</v>
      </c>
      <c r="F69" s="138">
        <v>2347.3728813559323</v>
      </c>
      <c r="G69" s="138">
        <v>2356.140677966102</v>
      </c>
      <c r="H69" s="205">
        <v>161009919</v>
      </c>
      <c r="I69" s="205" t="s">
        <v>384</v>
      </c>
      <c r="J69" s="371">
        <v>4859.3000525975085</v>
      </c>
      <c r="K69" s="375">
        <v>4730.5416036308625</v>
      </c>
    </row>
    <row r="70" spans="2:11" ht="15.75" x14ac:dyDescent="0.25">
      <c r="B70" s="142"/>
      <c r="C70" s="44" t="s">
        <v>31</v>
      </c>
      <c r="D70" s="44" t="s">
        <v>11</v>
      </c>
      <c r="E70" s="44" t="s">
        <v>10</v>
      </c>
      <c r="F70" s="138">
        <v>1609.6271186440679</v>
      </c>
      <c r="G70" s="138">
        <v>1615.6393220338982</v>
      </c>
      <c r="H70" s="205">
        <v>161009919</v>
      </c>
      <c r="I70" s="205" t="s">
        <v>384</v>
      </c>
      <c r="J70" s="371">
        <v>4775.8578362849257</v>
      </c>
      <c r="K70" s="375">
        <v>4342.3138567879896</v>
      </c>
    </row>
    <row r="71" spans="2:11" ht="15.75" x14ac:dyDescent="0.25">
      <c r="B71" s="142">
        <v>43</v>
      </c>
      <c r="C71" s="141" t="s">
        <v>21</v>
      </c>
      <c r="D71" s="44" t="s">
        <v>145</v>
      </c>
      <c r="E71" s="44" t="s">
        <v>19</v>
      </c>
      <c r="F71" s="138">
        <v>4079</v>
      </c>
      <c r="G71" s="138">
        <v>4108.7</v>
      </c>
      <c r="H71" s="205">
        <v>162002743</v>
      </c>
      <c r="I71" s="205" t="s">
        <v>384</v>
      </c>
      <c r="J71" s="314">
        <v>3815.9184446385598</v>
      </c>
      <c r="K71" s="375">
        <v>2071.8573237653018</v>
      </c>
    </row>
    <row r="72" spans="2:11" ht="15.75" x14ac:dyDescent="0.25">
      <c r="B72" s="142">
        <v>44</v>
      </c>
      <c r="C72" s="44" t="s">
        <v>227</v>
      </c>
      <c r="D72" s="44" t="s">
        <v>33</v>
      </c>
      <c r="E72" s="44" t="s">
        <v>32</v>
      </c>
      <c r="F72" s="138">
        <v>2706.2</v>
      </c>
      <c r="G72" s="138">
        <v>2713.2559999999999</v>
      </c>
      <c r="H72" s="205">
        <v>161009920</v>
      </c>
      <c r="I72" s="205" t="s">
        <v>384</v>
      </c>
      <c r="J72" s="371">
        <v>4859.3000525975085</v>
      </c>
      <c r="K72" s="375">
        <v>4167.5585624594069</v>
      </c>
    </row>
    <row r="73" spans="2:11" ht="15.75" x14ac:dyDescent="0.25">
      <c r="B73" s="142"/>
      <c r="C73" s="44" t="s">
        <v>31</v>
      </c>
      <c r="D73" s="44" t="s">
        <v>11</v>
      </c>
      <c r="E73" s="44" t="s">
        <v>10</v>
      </c>
      <c r="F73" s="138">
        <v>1159.8</v>
      </c>
      <c r="G73" s="138">
        <v>1162.8240000000001</v>
      </c>
      <c r="H73" s="205">
        <v>161009920</v>
      </c>
      <c r="I73" s="205" t="s">
        <v>384</v>
      </c>
      <c r="J73" s="371">
        <v>4775.8578362849257</v>
      </c>
      <c r="K73" s="375">
        <v>3977.0023778642462</v>
      </c>
    </row>
    <row r="74" spans="2:11" ht="15.75" x14ac:dyDescent="0.25">
      <c r="B74" s="142">
        <v>45</v>
      </c>
      <c r="C74" s="44" t="s">
        <v>227</v>
      </c>
      <c r="D74" s="44" t="s">
        <v>33</v>
      </c>
      <c r="E74" s="44" t="s">
        <v>32</v>
      </c>
      <c r="F74" s="138">
        <v>2921.0344827586205</v>
      </c>
      <c r="G74" s="138">
        <v>2935.61</v>
      </c>
      <c r="H74" s="205">
        <v>161009923</v>
      </c>
      <c r="I74" s="205" t="s">
        <v>381</v>
      </c>
      <c r="J74" s="371">
        <v>4859.3000525975085</v>
      </c>
      <c r="K74" s="375">
        <v>4485.1970074812962</v>
      </c>
    </row>
    <row r="75" spans="2:11" ht="15.75" x14ac:dyDescent="0.25">
      <c r="B75" s="142"/>
      <c r="C75" s="44" t="s">
        <v>31</v>
      </c>
      <c r="D75" s="44" t="s">
        <v>11</v>
      </c>
      <c r="E75" s="44" t="s">
        <v>10</v>
      </c>
      <c r="F75" s="138">
        <v>1018.9655172413793</v>
      </c>
      <c r="G75" s="138">
        <v>1024.05</v>
      </c>
      <c r="H75" s="205">
        <v>161009923</v>
      </c>
      <c r="I75" s="205" t="s">
        <v>381</v>
      </c>
      <c r="J75" s="371">
        <v>4775.8578362849257</v>
      </c>
      <c r="K75" s="375">
        <v>4347.1089023336217</v>
      </c>
    </row>
    <row r="76" spans="2:11" ht="15.75" x14ac:dyDescent="0.25">
      <c r="B76" s="142">
        <v>46</v>
      </c>
      <c r="C76" s="141" t="s">
        <v>21</v>
      </c>
      <c r="D76" s="44" t="s">
        <v>145</v>
      </c>
      <c r="E76" s="44" t="s">
        <v>19</v>
      </c>
      <c r="F76" s="138">
        <v>4003</v>
      </c>
      <c r="G76" s="138">
        <v>4023.23</v>
      </c>
      <c r="H76" s="205">
        <v>162002749</v>
      </c>
      <c r="I76" s="136" t="s">
        <v>381</v>
      </c>
      <c r="J76" s="314">
        <v>3815.9184446385598</v>
      </c>
      <c r="K76" s="375">
        <v>2980.9360294914886</v>
      </c>
    </row>
    <row r="77" spans="2:11" ht="15.75" x14ac:dyDescent="0.25">
      <c r="B77" s="142">
        <v>47</v>
      </c>
      <c r="C77" s="141" t="s">
        <v>344</v>
      </c>
      <c r="D77" s="44" t="s">
        <v>11</v>
      </c>
      <c r="E77" s="44" t="s">
        <v>10</v>
      </c>
      <c r="F77" s="138">
        <v>1976.9152542372881</v>
      </c>
      <c r="G77" s="138">
        <v>1987.2815254237289</v>
      </c>
      <c r="H77" s="205">
        <v>162002748</v>
      </c>
      <c r="I77" s="136" t="s">
        <v>383</v>
      </c>
      <c r="J77" s="371">
        <v>3737.7611267456687</v>
      </c>
      <c r="K77" s="375">
        <v>3226.3455882352937</v>
      </c>
    </row>
    <row r="78" spans="2:11" ht="15.75" x14ac:dyDescent="0.25">
      <c r="B78" s="142"/>
      <c r="C78" s="143" t="s">
        <v>18</v>
      </c>
      <c r="D78" s="44" t="s">
        <v>11</v>
      </c>
      <c r="E78" s="44" t="s">
        <v>10</v>
      </c>
      <c r="F78" s="138">
        <v>2045.0847457627119</v>
      </c>
      <c r="G78" s="138">
        <v>2055.8084745762712</v>
      </c>
      <c r="H78" s="205">
        <v>162002748</v>
      </c>
      <c r="I78" s="136" t="s">
        <v>383</v>
      </c>
      <c r="J78" s="371">
        <v>3565.4381325203358</v>
      </c>
      <c r="K78" s="375">
        <v>2904.3814766839378</v>
      </c>
    </row>
    <row r="79" spans="2:11" ht="15.75" x14ac:dyDescent="0.25">
      <c r="B79" s="142">
        <v>48</v>
      </c>
      <c r="C79" s="44" t="s">
        <v>340</v>
      </c>
      <c r="D79" s="44" t="s">
        <v>11</v>
      </c>
      <c r="E79" s="44" t="s">
        <v>10</v>
      </c>
      <c r="F79" s="138">
        <v>1905.9310344827586</v>
      </c>
      <c r="G79" s="138">
        <v>1919.7379310344827</v>
      </c>
      <c r="H79" s="205">
        <v>151000587</v>
      </c>
      <c r="I79" s="136" t="s">
        <v>381</v>
      </c>
      <c r="J79" s="371">
        <v>4189.5247208943483</v>
      </c>
      <c r="K79" s="375">
        <v>2754.5255355983554</v>
      </c>
    </row>
    <row r="80" spans="2:11" ht="15.75" x14ac:dyDescent="0.25">
      <c r="B80" s="142"/>
      <c r="C80" s="44" t="s">
        <v>339</v>
      </c>
      <c r="D80" s="44" t="s">
        <v>11</v>
      </c>
      <c r="E80" s="44" t="s">
        <v>10</v>
      </c>
      <c r="F80" s="138">
        <v>2042.0689655172414</v>
      </c>
      <c r="G80" s="138">
        <v>2056.89</v>
      </c>
      <c r="H80" s="205">
        <v>151000587</v>
      </c>
      <c r="I80" s="136" t="s">
        <v>381</v>
      </c>
      <c r="J80" s="371">
        <v>4098.7980919463362</v>
      </c>
      <c r="K80" s="375">
        <v>3078.7607003891053</v>
      </c>
    </row>
    <row r="81" spans="2:17" ht="15.75" x14ac:dyDescent="0.25">
      <c r="B81" s="142">
        <v>49</v>
      </c>
      <c r="C81" s="141" t="s">
        <v>21</v>
      </c>
      <c r="D81" s="44" t="s">
        <v>145</v>
      </c>
      <c r="E81" s="44" t="s">
        <v>19</v>
      </c>
      <c r="F81" s="138">
        <v>2077.8947368421054</v>
      </c>
      <c r="G81" s="138">
        <v>2089.1999999999998</v>
      </c>
      <c r="H81" s="205">
        <v>162002750</v>
      </c>
      <c r="I81" s="136" t="s">
        <v>381</v>
      </c>
      <c r="J81" s="371">
        <v>3737.7611267456687</v>
      </c>
      <c r="K81" s="375">
        <v>2733.9535586996435</v>
      </c>
    </row>
    <row r="82" spans="2:17" ht="15.75" x14ac:dyDescent="0.25">
      <c r="B82" s="142"/>
      <c r="C82" s="44" t="s">
        <v>382</v>
      </c>
      <c r="D82" s="44" t="s">
        <v>145</v>
      </c>
      <c r="E82" s="44" t="s">
        <v>19</v>
      </c>
      <c r="F82" s="138">
        <v>1870.1052631578948</v>
      </c>
      <c r="G82" s="138">
        <v>1880.2800000000002</v>
      </c>
      <c r="H82" s="205">
        <v>162002750</v>
      </c>
      <c r="I82" s="136" t="s">
        <v>381</v>
      </c>
      <c r="J82" s="314">
        <v>3815.9184446385598</v>
      </c>
      <c r="K82" s="375">
        <v>2867.1184238780329</v>
      </c>
    </row>
    <row r="83" spans="2:17" ht="15.75" x14ac:dyDescent="0.25">
      <c r="B83" s="142">
        <v>50</v>
      </c>
      <c r="C83" s="44" t="s">
        <v>227</v>
      </c>
      <c r="D83" s="44" t="s">
        <v>33</v>
      </c>
      <c r="E83" s="44" t="s">
        <v>32</v>
      </c>
      <c r="F83" s="211">
        <v>3783</v>
      </c>
      <c r="G83" s="138">
        <v>3795.02</v>
      </c>
      <c r="H83" s="205">
        <v>162009928</v>
      </c>
      <c r="I83" s="136" t="s">
        <v>380</v>
      </c>
      <c r="J83" s="371">
        <v>4859.3000525975085</v>
      </c>
      <c r="K83" s="374">
        <v>5384.9962450380863</v>
      </c>
    </row>
    <row r="84" spans="2:17" ht="15.75" x14ac:dyDescent="0.25">
      <c r="B84" s="142">
        <v>51</v>
      </c>
      <c r="C84" s="44" t="s">
        <v>340</v>
      </c>
      <c r="D84" s="44" t="s">
        <v>11</v>
      </c>
      <c r="E84" s="44" t="s">
        <v>10</v>
      </c>
      <c r="F84" s="211">
        <v>1778.8305084745762</v>
      </c>
      <c r="G84" s="138">
        <v>1785.41</v>
      </c>
      <c r="H84" s="205">
        <v>151000591</v>
      </c>
      <c r="I84" s="136" t="s">
        <v>379</v>
      </c>
      <c r="J84" s="371">
        <v>4189.5247208943483</v>
      </c>
      <c r="K84" s="374">
        <v>2747.036233456281</v>
      </c>
    </row>
    <row r="85" spans="2:17" ht="15.75" x14ac:dyDescent="0.25">
      <c r="B85" s="142"/>
      <c r="C85" s="44" t="s">
        <v>339</v>
      </c>
      <c r="D85" s="44" t="s">
        <v>11</v>
      </c>
      <c r="E85" s="44" t="s">
        <v>10</v>
      </c>
      <c r="F85" s="211">
        <v>1840.1694915254238</v>
      </c>
      <c r="G85" s="211">
        <v>1846.9830508474577</v>
      </c>
      <c r="H85" s="205">
        <v>151000591</v>
      </c>
      <c r="I85" s="136" t="s">
        <v>379</v>
      </c>
      <c r="J85" s="371">
        <v>4098.7980919463362</v>
      </c>
      <c r="K85" s="374">
        <v>3690.0759165134641</v>
      </c>
    </row>
    <row r="86" spans="2:17" ht="15.75" x14ac:dyDescent="0.25">
      <c r="B86" s="142">
        <v>52</v>
      </c>
      <c r="C86" s="141" t="s">
        <v>344</v>
      </c>
      <c r="D86" s="44" t="s">
        <v>11</v>
      </c>
      <c r="E86" s="44" t="s">
        <v>10</v>
      </c>
      <c r="F86" s="202">
        <v>2041.0169491525423</v>
      </c>
      <c r="G86" s="202">
        <v>2049.33</v>
      </c>
      <c r="H86" s="205">
        <v>162002758</v>
      </c>
      <c r="I86" s="136" t="s">
        <v>379</v>
      </c>
      <c r="J86" s="371">
        <v>3737.7611267456687</v>
      </c>
      <c r="K86" s="358">
        <v>2905.7397202204324</v>
      </c>
    </row>
    <row r="87" spans="2:17" ht="15.75" x14ac:dyDescent="0.25">
      <c r="B87" s="142"/>
      <c r="C87" s="143" t="s">
        <v>18</v>
      </c>
      <c r="D87" s="44" t="s">
        <v>11</v>
      </c>
      <c r="E87" s="44" t="s">
        <v>10</v>
      </c>
      <c r="F87" s="202">
        <v>1972.9830508474577</v>
      </c>
      <c r="G87" s="202">
        <v>1981.0440677966103</v>
      </c>
      <c r="H87" s="205">
        <v>162002758</v>
      </c>
      <c r="I87" s="136" t="s">
        <v>379</v>
      </c>
      <c r="J87" s="371">
        <v>3565.4381325203358</v>
      </c>
      <c r="K87" s="54">
        <v>2494.0669324381038</v>
      </c>
    </row>
    <row r="88" spans="2:17" ht="15.75" x14ac:dyDescent="0.25">
      <c r="B88" s="142">
        <v>53</v>
      </c>
      <c r="C88" s="141" t="s">
        <v>21</v>
      </c>
      <c r="D88" s="44" t="s">
        <v>145</v>
      </c>
      <c r="E88" s="44" t="s">
        <v>19</v>
      </c>
      <c r="F88" s="202">
        <v>4006</v>
      </c>
      <c r="G88" s="202">
        <v>4034.59</v>
      </c>
      <c r="H88" s="137">
        <v>162002762</v>
      </c>
      <c r="I88" s="136" t="s">
        <v>378</v>
      </c>
      <c r="J88" s="314">
        <v>3815.9184446385598</v>
      </c>
      <c r="K88" s="54">
        <v>2835.9772487887089</v>
      </c>
    </row>
    <row r="89" spans="2:17" ht="15.75" x14ac:dyDescent="0.25">
      <c r="B89" s="142">
        <v>54</v>
      </c>
      <c r="C89" s="143" t="s">
        <v>197</v>
      </c>
      <c r="D89" s="373" t="s">
        <v>377</v>
      </c>
      <c r="E89" s="373" t="s">
        <v>376</v>
      </c>
      <c r="F89" s="202">
        <v>3809</v>
      </c>
      <c r="G89" s="202">
        <v>3823.1</v>
      </c>
      <c r="H89" s="137">
        <v>151000745</v>
      </c>
      <c r="I89" s="136" t="s">
        <v>378</v>
      </c>
      <c r="J89" s="372">
        <v>4417</v>
      </c>
      <c r="K89" s="54">
        <v>3496.2469372536484</v>
      </c>
    </row>
    <row r="90" spans="2:17" ht="15.75" x14ac:dyDescent="0.25">
      <c r="B90" s="142">
        <v>55</v>
      </c>
      <c r="C90" s="141" t="s">
        <v>21</v>
      </c>
      <c r="D90" s="44" t="s">
        <v>145</v>
      </c>
      <c r="E90" s="44" t="s">
        <v>19</v>
      </c>
      <c r="F90" s="202">
        <v>4028</v>
      </c>
      <c r="G90" s="202">
        <v>4052.16</v>
      </c>
      <c r="H90" s="137">
        <v>162002765</v>
      </c>
      <c r="I90" s="136" t="s">
        <v>378</v>
      </c>
      <c r="J90" s="314">
        <v>3815.9184446385598</v>
      </c>
      <c r="K90" s="54">
        <v>2640.9421643749342</v>
      </c>
    </row>
    <row r="91" spans="2:17" ht="15.75" x14ac:dyDescent="0.25">
      <c r="B91" s="142">
        <v>56</v>
      </c>
      <c r="C91" s="143" t="s">
        <v>197</v>
      </c>
      <c r="D91" s="373" t="s">
        <v>377</v>
      </c>
      <c r="E91" s="373" t="s">
        <v>376</v>
      </c>
      <c r="F91" s="138">
        <v>3984</v>
      </c>
      <c r="G91" s="138">
        <v>4010.16</v>
      </c>
      <c r="H91" s="137">
        <v>151000747</v>
      </c>
      <c r="I91" s="136" t="s">
        <v>375</v>
      </c>
      <c r="J91" s="372">
        <v>4464</v>
      </c>
      <c r="K91" s="54">
        <v>2398.3967680204123</v>
      </c>
    </row>
    <row r="92" spans="2:17" ht="15.75" x14ac:dyDescent="0.25">
      <c r="B92" s="142">
        <v>57</v>
      </c>
      <c r="C92" s="44" t="s">
        <v>340</v>
      </c>
      <c r="D92" s="44" t="s">
        <v>11</v>
      </c>
      <c r="E92" s="44" t="s">
        <v>10</v>
      </c>
      <c r="F92" s="138">
        <v>1221.83</v>
      </c>
      <c r="G92" s="138">
        <v>1229.28</v>
      </c>
      <c r="H92" s="137">
        <v>161009938</v>
      </c>
      <c r="I92" s="136" t="s">
        <v>375</v>
      </c>
      <c r="J92" s="371">
        <v>4189.5247208943483</v>
      </c>
      <c r="K92" s="54">
        <v>3206.169337375487</v>
      </c>
    </row>
    <row r="93" spans="2:17" ht="15.75" x14ac:dyDescent="0.25">
      <c r="B93" s="142"/>
      <c r="C93" s="44" t="s">
        <v>339</v>
      </c>
      <c r="D93" s="44" t="s">
        <v>11</v>
      </c>
      <c r="E93" s="44" t="s">
        <v>10</v>
      </c>
      <c r="F93" s="138">
        <v>2715.17</v>
      </c>
      <c r="G93" s="138">
        <v>2731.75</v>
      </c>
      <c r="H93" s="137">
        <v>161009938</v>
      </c>
      <c r="I93" s="136" t="s">
        <v>375</v>
      </c>
      <c r="J93" s="371">
        <v>4098.7980919463362</v>
      </c>
      <c r="K93" s="54">
        <v>2515.4387054593003</v>
      </c>
    </row>
    <row r="94" spans="2:17" s="32" customFormat="1" ht="32.25" customHeight="1" x14ac:dyDescent="0.25">
      <c r="B94" s="45"/>
      <c r="C94" s="82" t="s">
        <v>77</v>
      </c>
      <c r="D94" s="80"/>
      <c r="E94" s="81"/>
      <c r="F94" s="36">
        <f>SUM(F10:F93)</f>
        <v>199006.15</v>
      </c>
      <c r="G94" s="36">
        <f>SUM(G10:G93)</f>
        <v>201118.80504967851</v>
      </c>
      <c r="H94" s="80"/>
      <c r="I94" s="80"/>
      <c r="J94" s="33">
        <f>SUMPRODUCT($G10:$G93,J10:J93)/$G94</f>
        <v>4081.1114014457435</v>
      </c>
      <c r="K94" s="33">
        <f>SUMPRODUCT($F10:$F93,K10:K93)/$F94</f>
        <v>3272.1432448184642</v>
      </c>
      <c r="L94"/>
      <c r="M94"/>
      <c r="N94"/>
      <c r="O94"/>
      <c r="Q94"/>
    </row>
    <row r="95" spans="2:17" s="8" customFormat="1" ht="51.75" customHeight="1" x14ac:dyDescent="0.25">
      <c r="B95" s="222"/>
      <c r="C95" s="31" t="s">
        <v>7</v>
      </c>
      <c r="D95" s="31"/>
      <c r="E95" s="31"/>
      <c r="F95" s="257">
        <v>114596.45</v>
      </c>
      <c r="G95" s="356">
        <v>114596.45</v>
      </c>
      <c r="H95" s="355" t="s">
        <v>328</v>
      </c>
      <c r="I95" s="354"/>
      <c r="J95" s="183">
        <v>4069</v>
      </c>
      <c r="K95" s="182">
        <v>3101</v>
      </c>
      <c r="L95"/>
      <c r="M95"/>
      <c r="N95"/>
      <c r="O95"/>
      <c r="Q95"/>
    </row>
    <row r="96" spans="2:17" s="8" customFormat="1" ht="62.25" customHeight="1" x14ac:dyDescent="0.25">
      <c r="B96" s="222"/>
      <c r="C96" s="22" t="s">
        <v>5</v>
      </c>
      <c r="D96" s="22"/>
      <c r="E96" s="22"/>
      <c r="F96" s="23">
        <f>SUM(F94:F95)</f>
        <v>313602.59999999998</v>
      </c>
      <c r="G96" s="353">
        <f>SUM(G94:G95)</f>
        <v>315715.2550496785</v>
      </c>
      <c r="H96" s="22"/>
      <c r="I96" s="21"/>
      <c r="J96" s="20">
        <f>SUMPRODUCT(G94*J94+G95*J95)/G96</f>
        <v>4076.7152768112574</v>
      </c>
      <c r="K96" s="20">
        <f>SUMPRODUCT(F94*K94+F95*K95)/F96</f>
        <v>3209.6041960424755</v>
      </c>
      <c r="L96"/>
      <c r="M96"/>
      <c r="N96"/>
      <c r="O96"/>
      <c r="Q96"/>
    </row>
    <row r="97" spans="2:14" ht="15.75" x14ac:dyDescent="0.25">
      <c r="B97" s="97" t="s">
        <v>102</v>
      </c>
      <c r="C97" s="6"/>
      <c r="D97" s="5"/>
      <c r="E97" s="5"/>
      <c r="F97" s="4"/>
      <c r="G97" s="4"/>
      <c r="H97" s="4"/>
      <c r="I97" s="4"/>
    </row>
    <row r="98" spans="2:14" ht="78.75" x14ac:dyDescent="0.25">
      <c r="B98" s="352" t="s">
        <v>72</v>
      </c>
      <c r="C98" s="349" t="s">
        <v>71</v>
      </c>
      <c r="D98" s="351" t="s">
        <v>70</v>
      </c>
      <c r="E98" s="351" t="s">
        <v>69</v>
      </c>
      <c r="F98" s="85" t="s">
        <v>68</v>
      </c>
      <c r="G98" s="85" t="s">
        <v>67</v>
      </c>
      <c r="H98" s="350" t="s">
        <v>66</v>
      </c>
      <c r="I98" s="350" t="s">
        <v>65</v>
      </c>
      <c r="J98" s="349" t="s">
        <v>335</v>
      </c>
      <c r="K98" s="348" t="s">
        <v>334</v>
      </c>
    </row>
    <row r="99" spans="2:14" ht="15.75" x14ac:dyDescent="0.25">
      <c r="B99" s="370">
        <v>12</v>
      </c>
      <c r="C99" s="345" t="s">
        <v>102</v>
      </c>
      <c r="D99" s="345"/>
      <c r="E99" s="345"/>
      <c r="F99" s="368">
        <v>3985</v>
      </c>
      <c r="G99" s="367">
        <v>3985</v>
      </c>
      <c r="H99" s="368">
        <v>481000310</v>
      </c>
      <c r="I99" s="367" t="s">
        <v>374</v>
      </c>
      <c r="J99" s="343">
        <v>4751.3786501878103</v>
      </c>
      <c r="K99" s="343">
        <v>4751.3786501878103</v>
      </c>
    </row>
    <row r="100" spans="2:14" ht="15.75" x14ac:dyDescent="0.25">
      <c r="B100" s="369">
        <v>17</v>
      </c>
      <c r="C100" s="345" t="s">
        <v>102</v>
      </c>
      <c r="D100" s="345"/>
      <c r="E100" s="345"/>
      <c r="F100" s="368">
        <v>3898.05</v>
      </c>
      <c r="G100" s="367">
        <v>3898.05</v>
      </c>
      <c r="H100" s="368">
        <v>481000312</v>
      </c>
      <c r="I100" s="367" t="s">
        <v>373</v>
      </c>
      <c r="J100" s="343">
        <v>4778.2572639225182</v>
      </c>
      <c r="K100" s="343">
        <v>4778.2572639225182</v>
      </c>
    </row>
    <row r="101" spans="2:14" ht="15.75" x14ac:dyDescent="0.25">
      <c r="B101" s="369">
        <v>18</v>
      </c>
      <c r="C101" s="345" t="s">
        <v>102</v>
      </c>
      <c r="D101" s="345"/>
      <c r="E101" s="345"/>
      <c r="F101" s="368">
        <v>3847.25</v>
      </c>
      <c r="G101" s="367">
        <v>3847.25</v>
      </c>
      <c r="H101" s="368">
        <v>481000314</v>
      </c>
      <c r="I101" s="367" t="s">
        <v>372</v>
      </c>
      <c r="J101" s="343">
        <v>4751.9789167575427</v>
      </c>
      <c r="K101" s="343">
        <v>4751.9789167575427</v>
      </c>
    </row>
    <row r="102" spans="2:14" ht="15.75" x14ac:dyDescent="0.25">
      <c r="B102" s="366">
        <v>19</v>
      </c>
      <c r="C102" s="345" t="s">
        <v>102</v>
      </c>
      <c r="D102" s="345"/>
      <c r="E102" s="345"/>
      <c r="F102" s="365">
        <v>3763.6</v>
      </c>
      <c r="G102" s="140">
        <v>3763.6</v>
      </c>
      <c r="H102" s="365">
        <v>481000316</v>
      </c>
      <c r="I102" s="140" t="s">
        <v>372</v>
      </c>
      <c r="J102" s="343">
        <v>4763.2603270745003</v>
      </c>
      <c r="K102" s="343">
        <v>4763.2603270745003</v>
      </c>
    </row>
    <row r="103" spans="2:14" ht="15.75" x14ac:dyDescent="0.25">
      <c r="B103" s="366">
        <v>21</v>
      </c>
      <c r="C103" s="345" t="s">
        <v>102</v>
      </c>
      <c r="D103" s="345"/>
      <c r="E103" s="345"/>
      <c r="F103" s="365">
        <v>4039</v>
      </c>
      <c r="G103" s="140">
        <v>4039</v>
      </c>
      <c r="H103" s="365">
        <v>481000319</v>
      </c>
      <c r="I103" s="140" t="s">
        <v>371</v>
      </c>
      <c r="J103" s="343">
        <v>4748.586048201526</v>
      </c>
      <c r="K103" s="343">
        <v>4748.586048201526</v>
      </c>
    </row>
    <row r="104" spans="2:14" ht="15.75" x14ac:dyDescent="0.25">
      <c r="B104" s="366">
        <v>24</v>
      </c>
      <c r="C104" s="345" t="s">
        <v>102</v>
      </c>
      <c r="D104" s="70"/>
      <c r="E104" s="70"/>
      <c r="F104" s="365">
        <v>3679.35</v>
      </c>
      <c r="G104" s="140">
        <v>3679.35</v>
      </c>
      <c r="H104" s="365">
        <v>481000320</v>
      </c>
      <c r="I104" s="140" t="s">
        <v>370</v>
      </c>
      <c r="J104" s="343">
        <v>4762.2511509571123</v>
      </c>
      <c r="K104" s="364">
        <v>4762.2511509571123</v>
      </c>
    </row>
    <row r="105" spans="2:14" ht="15.75" x14ac:dyDescent="0.25">
      <c r="B105" s="342"/>
      <c r="C105" s="120"/>
      <c r="D105" s="70"/>
      <c r="E105" s="70"/>
      <c r="F105" s="42"/>
      <c r="G105" s="42"/>
      <c r="H105" s="205"/>
      <c r="I105" s="205"/>
      <c r="J105" s="72"/>
      <c r="K105" s="341"/>
    </row>
    <row r="106" spans="2:14" ht="31.5" customHeight="1" x14ac:dyDescent="0.25">
      <c r="B106" s="334" t="s">
        <v>97</v>
      </c>
      <c r="C106" s="334"/>
      <c r="D106" s="334"/>
      <c r="E106" s="101"/>
      <c r="F106" s="101">
        <f>SUM(F97:F105)</f>
        <v>23212.25</v>
      </c>
      <c r="G106" s="101">
        <f>SUM(G97:G105)</f>
        <v>23212.25</v>
      </c>
      <c r="H106" s="100"/>
      <c r="I106" s="152"/>
      <c r="J106" s="307">
        <v>4664</v>
      </c>
      <c r="K106" s="307">
        <v>4664</v>
      </c>
    </row>
    <row r="107" spans="2:14" ht="27" customHeight="1" x14ac:dyDescent="0.25">
      <c r="B107" s="339" t="s">
        <v>96</v>
      </c>
      <c r="C107" s="339"/>
      <c r="D107" s="339"/>
      <c r="E107" s="338"/>
      <c r="F107" s="337">
        <v>19440</v>
      </c>
      <c r="G107" s="101">
        <v>19440</v>
      </c>
      <c r="H107" s="336" t="s">
        <v>328</v>
      </c>
      <c r="I107" s="335"/>
      <c r="J107" s="307">
        <v>4739</v>
      </c>
      <c r="K107" s="140">
        <v>4703</v>
      </c>
    </row>
    <row r="108" spans="2:14" ht="30.75" customHeight="1" x14ac:dyDescent="0.25">
      <c r="B108" s="334" t="s">
        <v>95</v>
      </c>
      <c r="C108" s="334"/>
      <c r="D108" s="334"/>
      <c r="E108" s="101"/>
      <c r="F108" s="101">
        <f>F106+F107</f>
        <v>42652.25</v>
      </c>
      <c r="G108" s="330">
        <f>SUM(G106:G107)</f>
        <v>42652.25</v>
      </c>
      <c r="H108" s="100"/>
      <c r="I108" s="307"/>
      <c r="J108" s="144">
        <f>SUMPRODUCT($G106:$G107,J106:J107)/$G108</f>
        <v>4698.1834252589251</v>
      </c>
      <c r="K108" s="113">
        <f>SUMPRODUCT(F106*K106+F107*K107)/F108</f>
        <v>4681.7753811346411</v>
      </c>
    </row>
    <row r="109" spans="2:14" s="32" customFormat="1" ht="26.1" customHeight="1" x14ac:dyDescent="0.25">
      <c r="B109" s="110"/>
      <c r="C109" s="310" t="s">
        <v>94</v>
      </c>
      <c r="D109" s="309"/>
      <c r="E109" s="309"/>
      <c r="F109" s="108"/>
      <c r="G109" s="108"/>
      <c r="H109" s="5"/>
      <c r="I109" s="4"/>
      <c r="J109" s="8"/>
      <c r="K109" s="308"/>
      <c r="L109"/>
      <c r="N109"/>
    </row>
    <row r="110" spans="2:14" s="8" customFormat="1" ht="29.1" customHeight="1" x14ac:dyDescent="0.25">
      <c r="C110" s="258" t="s">
        <v>93</v>
      </c>
      <c r="D110" s="258"/>
      <c r="E110" s="258"/>
      <c r="F110" s="101">
        <f>F94+F106</f>
        <v>222218.4</v>
      </c>
      <c r="G110" s="101">
        <f>G94+G106</f>
        <v>224331.05504967851</v>
      </c>
      <c r="H110" s="72"/>
      <c r="I110" s="100"/>
      <c r="J110" s="307">
        <f>SUMPRODUCT($G106*J106+$G94*J94)/$G110</f>
        <v>4141.4247444592411</v>
      </c>
      <c r="K110" s="20">
        <f>SUMPRODUCT(F94*K94+F106*K106)/F110</f>
        <v>3417.5323168550849</v>
      </c>
      <c r="L110"/>
      <c r="N110"/>
    </row>
    <row r="111" spans="2:14" s="8" customFormat="1" ht="30" customHeight="1" x14ac:dyDescent="0.25">
      <c r="C111" s="106" t="s">
        <v>92</v>
      </c>
      <c r="D111" s="106"/>
      <c r="E111" s="106"/>
      <c r="F111" s="273">
        <f>F107+F95</f>
        <v>134036.45000000001</v>
      </c>
      <c r="G111" s="332">
        <f>G107+G95</f>
        <v>134036.45000000001</v>
      </c>
      <c r="H111" s="104" t="s">
        <v>6</v>
      </c>
      <c r="I111" s="102"/>
      <c r="J111" s="331">
        <f>SUMPRODUCT(G95*J95+G107*J107)/G111</f>
        <v>4166.1735673393314</v>
      </c>
      <c r="K111" s="304">
        <f>SUMPRODUCT($F95*K95+$F107*K107)/$F111</f>
        <v>3333.3463505635964</v>
      </c>
      <c r="L111"/>
      <c r="N111"/>
    </row>
    <row r="112" spans="2:14" s="8" customFormat="1" ht="36" customHeight="1" x14ac:dyDescent="0.25">
      <c r="C112" s="72" t="s">
        <v>91</v>
      </c>
      <c r="D112" s="72"/>
      <c r="E112" s="72"/>
      <c r="F112" s="101">
        <f>+F111+F110</f>
        <v>356254.85</v>
      </c>
      <c r="G112" s="330">
        <f>SUM(G110:G111)</f>
        <v>358367.5050496785</v>
      </c>
      <c r="H112" s="72"/>
      <c r="I112" s="100"/>
      <c r="J112" s="307">
        <f>SUMPRODUCT($G110:$G111,J110:J111)/$G112</f>
        <v>4150.6812878505461</v>
      </c>
      <c r="K112" s="20">
        <f>SUMPRODUCT($F110*K110+$F111*K111)/$F112</f>
        <v>3385.8583956115403</v>
      </c>
      <c r="L112"/>
      <c r="N112"/>
    </row>
    <row r="114" spans="2:11" x14ac:dyDescent="0.25">
      <c r="B114" s="17"/>
      <c r="C114" s="17"/>
      <c r="D114" s="17"/>
      <c r="E114" s="17"/>
      <c r="F114" s="17"/>
      <c r="G114" s="17"/>
      <c r="H114" s="17"/>
      <c r="I114" s="17"/>
      <c r="J114" s="17"/>
      <c r="K114" s="17"/>
    </row>
    <row r="115" spans="2:11" x14ac:dyDescent="0.25">
      <c r="B115" s="17" t="s">
        <v>4</v>
      </c>
      <c r="C115" s="17"/>
      <c r="D115" s="17"/>
      <c r="E115" s="17"/>
      <c r="F115" s="17"/>
      <c r="G115" s="17"/>
      <c r="H115" s="2"/>
      <c r="I115" s="2"/>
      <c r="J115" s="2"/>
      <c r="K115" s="16"/>
    </row>
    <row r="116" spans="2:11" ht="15" customHeight="1" x14ac:dyDescent="0.25">
      <c r="B116" s="17" t="s">
        <v>369</v>
      </c>
      <c r="C116" s="17"/>
      <c r="D116" s="17"/>
      <c r="E116" s="17"/>
      <c r="F116" s="17"/>
      <c r="G116" s="17"/>
      <c r="H116" s="17"/>
      <c r="I116" s="17"/>
      <c r="J116" s="17"/>
      <c r="K116" s="17"/>
    </row>
    <row r="117" spans="2:11" x14ac:dyDescent="0.25">
      <c r="B117" s="17"/>
      <c r="C117" s="17"/>
      <c r="D117" s="17"/>
      <c r="E117" s="17"/>
      <c r="F117" s="17"/>
      <c r="G117" s="17"/>
      <c r="H117" s="17"/>
      <c r="I117" s="8"/>
      <c r="J117" s="8"/>
      <c r="K117" s="16"/>
    </row>
    <row r="118" spans="2:11" x14ac:dyDescent="0.25">
      <c r="B118" s="17"/>
      <c r="C118" s="17"/>
      <c r="D118" s="17"/>
      <c r="E118" s="17"/>
      <c r="F118" s="17"/>
      <c r="G118" s="17"/>
      <c r="H118" s="17"/>
      <c r="I118" s="17"/>
      <c r="J118" s="17"/>
      <c r="K118" s="17"/>
    </row>
    <row r="119" spans="2:11" ht="15.75" x14ac:dyDescent="0.25">
      <c r="B119" s="98"/>
      <c r="C119" s="98"/>
      <c r="D119" s="98"/>
      <c r="E119" s="98"/>
      <c r="F119" s="98"/>
      <c r="G119" s="98"/>
      <c r="H119" s="98"/>
      <c r="I119" s="4"/>
    </row>
  </sheetData>
  <mergeCells count="11">
    <mergeCell ref="H111:I111"/>
    <mergeCell ref="B114:K114"/>
    <mergeCell ref="B115:G115"/>
    <mergeCell ref="B116:K116"/>
    <mergeCell ref="B117:H117"/>
    <mergeCell ref="B118:K118"/>
    <mergeCell ref="B106:D106"/>
    <mergeCell ref="B107:D107"/>
    <mergeCell ref="H107:I107"/>
    <mergeCell ref="B108:D108"/>
    <mergeCell ref="C109:E109"/>
  </mergeCells>
  <conditionalFormatting sqref="C94:C95">
    <cfRule type="expression" dxfId="682" priority="1" stopIfTrue="1">
      <formula>IF(L94&lt;#REF!,TRUE,FALSE)</formula>
    </cfRule>
    <cfRule type="expression" dxfId="681" priority="2" stopIfTrue="1">
      <formula>IF(L94&lt;#REF!,TRUE,FALSE)</formula>
    </cfRule>
    <cfRule type="expression" dxfId="680" priority="3" stopIfTrue="1">
      <formula>IF(L94&gt;#REF!,TRUE,FALSE)</formula>
    </cfRule>
    <cfRule type="expression" dxfId="679" priority="4" stopIfTrue="1">
      <formula>IF(#REF!&lt;#REF!,TRUE,FALSE)</formula>
    </cfRule>
    <cfRule type="expression" dxfId="678" priority="5" stopIfTrue="1">
      <formula>IF(#REF!&lt;#REF!,TRUE,FALSE)</formula>
    </cfRule>
    <cfRule type="expression" dxfId="677" priority="6" stopIfTrue="1">
      <formula>IF(#REF!&gt;#REF!,TRUE,FALSE)</formula>
    </cfRule>
    <cfRule type="expression" dxfId="676" priority="7" stopIfTrue="1">
      <formula>IF(O94&lt;#REF!,TRUE,FALSE)</formula>
    </cfRule>
    <cfRule type="expression" dxfId="675" priority="8" stopIfTrue="1">
      <formula>IF(O94&lt;#REF!,TRUE,FALSE)</formula>
    </cfRule>
    <cfRule type="expression" dxfId="674" priority="9" stopIfTrue="1">
      <formula>IF(O94&gt;#REF!,TRUE,FALSE)</formula>
    </cfRule>
    <cfRule type="expression" dxfId="673" priority="10" stopIfTrue="1">
      <formula>IF(L94&lt;#REF!,TRUE,FALSE)</formula>
    </cfRule>
    <cfRule type="expression" dxfId="672" priority="11" stopIfTrue="1">
      <formula>IF(L94&lt;#REF!,TRUE,FALSE)</formula>
    </cfRule>
    <cfRule type="expression" dxfId="671" priority="12" stopIfTrue="1">
      <formula>IF(L94&gt;#REF!,TRUE,FALSE)</formula>
    </cfRule>
    <cfRule type="expression" dxfId="670" priority="13" stopIfTrue="1">
      <formula>IF(N94&lt;#REF!,TRUE,FALSE)</formula>
    </cfRule>
    <cfRule type="expression" dxfId="669" priority="14" stopIfTrue="1">
      <formula>IF(N94&lt;#REF!,TRUE,FALSE)</formula>
    </cfRule>
    <cfRule type="expression" dxfId="668" priority="15" stopIfTrue="1">
      <formula>IF(N94&gt;#REF!,TRUE,FALSE)</formula>
    </cfRule>
    <cfRule type="expression" dxfId="667" priority="16" stopIfTrue="1">
      <formula>IF(O94&lt;#REF!,TRUE,FALSE)</formula>
    </cfRule>
    <cfRule type="expression" dxfId="666" priority="17" stopIfTrue="1">
      <formula>IF(O94&lt;#REF!,TRUE,FALSE)</formula>
    </cfRule>
    <cfRule type="expression" dxfId="665" priority="18" stopIfTrue="1">
      <formula>IF(O94&gt;#REF!,TRUE,FALSE)</formula>
    </cfRule>
    <cfRule type="expression" dxfId="664" priority="19" stopIfTrue="1">
      <formula>IF(L94&lt;#REF!,TRUE,FALSE)</formula>
    </cfRule>
    <cfRule type="expression" dxfId="663" priority="20" stopIfTrue="1">
      <formula>IF(L94&lt;#REF!,TRUE,FALSE)</formula>
    </cfRule>
    <cfRule type="expression" dxfId="662" priority="21" stopIfTrue="1">
      <formula>IF(L94&gt;#REF!,TRUE,FALSE)</formula>
    </cfRule>
    <cfRule type="expression" dxfId="661" priority="22" stopIfTrue="1">
      <formula>IF(N94&lt;#REF!,TRUE,FALSE)</formula>
    </cfRule>
    <cfRule type="expression" dxfId="660" priority="23" stopIfTrue="1">
      <formula>IF(N94&lt;#REF!,TRUE,FALSE)</formula>
    </cfRule>
    <cfRule type="expression" dxfId="659" priority="24" stopIfTrue="1">
      <formula>IF(N94&gt;#REF!,TRUE,FALSE)</formula>
    </cfRule>
    <cfRule type="expression" dxfId="658" priority="25" stopIfTrue="1">
      <formula>IF(O94&lt;#REF!,TRUE,FALSE)</formula>
    </cfRule>
    <cfRule type="expression" dxfId="657" priority="26" stopIfTrue="1">
      <formula>IF(O94&lt;#REF!,TRUE,FALSE)</formula>
    </cfRule>
    <cfRule type="expression" dxfId="656" priority="27" stopIfTrue="1">
      <formula>IF(O94&gt;#REF!,TRUE,FALSE)</formula>
    </cfRule>
    <cfRule type="expression" dxfId="655" priority="28" stopIfTrue="1">
      <formula>IF(L94&lt;#REF!,TRUE,FALSE)</formula>
    </cfRule>
    <cfRule type="expression" dxfId="654" priority="29" stopIfTrue="1">
      <formula>IF(L94&lt;#REF!,TRUE,FALSE)</formula>
    </cfRule>
    <cfRule type="expression" dxfId="653" priority="30" stopIfTrue="1">
      <formula>IF(L94&gt;#REF!,TRUE,FALSE)</formula>
    </cfRule>
    <cfRule type="expression" dxfId="652" priority="31" stopIfTrue="1">
      <formula>IF(N94&lt;#REF!,TRUE,FALSE)</formula>
    </cfRule>
    <cfRule type="expression" dxfId="651" priority="32" stopIfTrue="1">
      <formula>IF(N94&lt;#REF!,TRUE,FALSE)</formula>
    </cfRule>
    <cfRule type="expression" dxfId="650" priority="33" stopIfTrue="1">
      <formula>IF(N94&gt;#REF!,TRUE,FALSE)</formula>
    </cfRule>
    <cfRule type="expression" dxfId="649" priority="34" stopIfTrue="1">
      <formula>IF(#REF!&lt;#REF!,TRUE,FALSE)</formula>
    </cfRule>
    <cfRule type="expression" dxfId="648" priority="35" stopIfTrue="1">
      <formula>IF(#REF!&lt;#REF!,TRUE,FALSE)</formula>
    </cfRule>
    <cfRule type="expression" dxfId="647" priority="36" stopIfTrue="1">
      <formula>IF(#REF!&gt;#REF!,TRUE,FALSE)</formula>
    </cfRule>
    <cfRule type="expression" dxfId="646" priority="37" stopIfTrue="1">
      <formula>IF(#REF!&lt;#REF!,TRUE,FALSE)</formula>
    </cfRule>
    <cfRule type="expression" dxfId="645" priority="38" stopIfTrue="1">
      <formula>IF(#REF!&lt;#REF!,TRUE,FALSE)</formula>
    </cfRule>
    <cfRule type="expression" dxfId="644" priority="39" stopIfTrue="1">
      <formula>IF(#REF!&gt;#REF!,TRUE,FALSE)</formula>
    </cfRule>
    <cfRule type="expression" dxfId="643" priority="40" stopIfTrue="1">
      <formula>IF(#REF!&lt;#REF!,TRUE,FALSE)</formula>
    </cfRule>
    <cfRule type="expression" dxfId="642" priority="41" stopIfTrue="1">
      <formula>IF(#REF!&lt;#REF!,TRUE,FALSE)</formula>
    </cfRule>
    <cfRule type="expression" dxfId="641" priority="42" stopIfTrue="1">
      <formula>IF(#REF!&gt;#REF!,TRUE,FALSE)</formula>
    </cfRule>
    <cfRule type="expression" dxfId="640" priority="43" stopIfTrue="1">
      <formula>IF(L94&lt;#REF!,TRUE,FALSE)</formula>
    </cfRule>
    <cfRule type="expression" dxfId="639" priority="44" stopIfTrue="1">
      <formula>IF(L94&lt;#REF!,TRUE,FALSE)</formula>
    </cfRule>
    <cfRule type="expression" dxfId="638" priority="45" stopIfTrue="1">
      <formula>IF(L94&gt;#REF!,TRUE,FALSE)</formula>
    </cfRule>
    <cfRule type="expression" dxfId="637" priority="46" stopIfTrue="1">
      <formula>IF(M94&lt;#REF!,TRUE,FALSE)</formula>
    </cfRule>
    <cfRule type="expression" dxfId="636" priority="47" stopIfTrue="1">
      <formula>IF(M94&lt;#REF!,TRUE,FALSE)</formula>
    </cfRule>
    <cfRule type="expression" dxfId="635" priority="48" stopIfTrue="1">
      <formula>IF(M94&gt;#REF!,TRUE,FALSE)</formula>
    </cfRule>
    <cfRule type="expression" dxfId="634" priority="49" stopIfTrue="1">
      <formula>IF(#REF!&lt;#REF!,TRUE,FALSE)</formula>
    </cfRule>
    <cfRule type="expression" dxfId="633" priority="50" stopIfTrue="1">
      <formula>IF(#REF!&lt;#REF!,TRUE,FALSE)</formula>
    </cfRule>
    <cfRule type="expression" dxfId="632" priority="51" stopIfTrue="1">
      <formula>IF(#REF!&gt;#REF!,TRUE,FALSE)</formula>
    </cfRule>
    <cfRule type="expression" dxfId="631" priority="52" stopIfTrue="1">
      <formula>IF(L94&lt;#REF!,TRUE,FALSE)</formula>
    </cfRule>
    <cfRule type="expression" dxfId="630" priority="53" stopIfTrue="1">
      <formula>IF(L94&lt;#REF!,TRUE,FALSE)</formula>
    </cfRule>
    <cfRule type="expression" dxfId="629" priority="54" stopIfTrue="1">
      <formula>IF(L94&gt;#REF!,TRUE,FALSE)</formula>
    </cfRule>
    <cfRule type="expression" dxfId="628" priority="55" stopIfTrue="1">
      <formula>IF(#REF!&lt;#REF!,TRUE,FALSE)</formula>
    </cfRule>
    <cfRule type="expression" dxfId="627" priority="56" stopIfTrue="1">
      <formula>IF(#REF!&lt;#REF!,TRUE,FALSE)</formula>
    </cfRule>
    <cfRule type="expression" dxfId="626" priority="57" stopIfTrue="1">
      <formula>IF(#REF!&gt;#REF!,TRUE,FALSE)</formula>
    </cfRule>
    <cfRule type="expression" dxfId="625" priority="58" stopIfTrue="1">
      <formula>IF(N94&lt;#REF!,TRUE,FALSE)</formula>
    </cfRule>
    <cfRule type="expression" dxfId="624" priority="59" stopIfTrue="1">
      <formula>IF(O94&gt;#REF!,TRUE,FALSE)</formula>
    </cfRule>
    <cfRule type="expression" dxfId="623" priority="60" stopIfTrue="1">
      <formula>IF(L94&lt;#REF!,TRUE,FALSE)</formula>
    </cfRule>
    <cfRule type="expression" dxfId="622" priority="61" stopIfTrue="1">
      <formula>IF(L94&lt;#REF!,TRUE,FALSE)</formula>
    </cfRule>
    <cfRule type="expression" dxfId="621" priority="62" stopIfTrue="1">
      <formula>IF(L94&gt;#REF!,TRUE,FALSE)</formula>
    </cfRule>
    <cfRule type="expression" dxfId="620" priority="63" stopIfTrue="1">
      <formula>IF(N94&lt;#REF!,TRUE,FALSE)</formula>
    </cfRule>
    <cfRule type="expression" dxfId="619" priority="64" stopIfTrue="1">
      <formula>IF(N94&lt;#REF!,TRUE,FALSE)</formula>
    </cfRule>
    <cfRule type="expression" dxfId="618" priority="65" stopIfTrue="1">
      <formula>IF(N94&gt;#REF!,TRUE,FALSE)</formula>
    </cfRule>
    <cfRule type="expression" dxfId="617" priority="66" stopIfTrue="1">
      <formula>IF(#REF!&lt;#REF!,TRUE,FALSE)</formula>
    </cfRule>
    <cfRule type="expression" dxfId="616" priority="67" stopIfTrue="1">
      <formula>IF(#REF!&lt;#REF!,TRUE,FALSE)</formula>
    </cfRule>
    <cfRule type="expression" dxfId="615" priority="68" stopIfTrue="1">
      <formula>IF(#REF!&gt;#REF!,TRUE,FALSE)</formula>
    </cfRule>
    <cfRule type="expression" dxfId="614" priority="69" stopIfTrue="1">
      <formula>IF(#REF!&lt;#REF!,TRUE,FALSE)</formula>
    </cfRule>
    <cfRule type="expression" dxfId="613" priority="70" stopIfTrue="1">
      <formula>IF(N94&lt;#REF!,TRUE,FALSE)</formula>
    </cfRule>
    <cfRule type="expression" dxfId="612" priority="71" stopIfTrue="1">
      <formula>IF(N94&gt;#REF!,TRUE,FALSE)</formula>
    </cfRule>
    <cfRule type="expression" dxfId="611" priority="72" stopIfTrue="1">
      <formula>IF(O94&lt;#REF!,TRUE,FALSE)</formula>
    </cfRule>
    <cfRule type="expression" dxfId="610" priority="73" stopIfTrue="1">
      <formula>IF(O94&lt;#REF!,TRUE,FALSE)</formula>
    </cfRule>
    <cfRule type="expression" dxfId="609" priority="74" stopIfTrue="1">
      <formula>IF(#REF!&lt;#REF!,TRUE,FALSE)</formula>
    </cfRule>
    <cfRule type="expression" dxfId="608" priority="75" stopIfTrue="1">
      <formula>IF(#REF!&gt;#REF!,TRUE,FALSE)</formula>
    </cfRule>
    <cfRule type="expression" dxfId="607" priority="76" stopIfTrue="1">
      <formula>IF(#REF!&lt;#REF!,TRUE,FALSE)</formula>
    </cfRule>
    <cfRule type="expression" dxfId="606" priority="77" stopIfTrue="1">
      <formula>IF(#REF!&lt;#REF!,TRUE,FALSE)</formula>
    </cfRule>
    <cfRule type="expression" dxfId="605" priority="78" stopIfTrue="1">
      <formula>IF(#REF!&gt;#REF!,TRUE,FALSE)</formula>
    </cfRule>
    <cfRule type="expression" dxfId="604" priority="79" stopIfTrue="1">
      <formula>IF(M94&lt;#REF!,TRUE,FALSE)</formula>
    </cfRule>
    <cfRule type="expression" dxfId="603" priority="80" stopIfTrue="1">
      <formula>IF(M94&lt;#REF!,TRUE,FALSE)</formula>
    </cfRule>
    <cfRule type="expression" dxfId="602" priority="81" stopIfTrue="1">
      <formula>IF(M94&gt;#REF!,TRUE,FALSE)</formula>
    </cfRule>
    <cfRule type="expression" dxfId="601" priority="82" stopIfTrue="1">
      <formula>IF(#REF!&lt;#REF!,TRUE,FALSE)</formula>
    </cfRule>
    <cfRule type="expression" dxfId="600" priority="83" stopIfTrue="1">
      <formula>IF(#REF!&lt;#REF!,TRUE,FALSE)</formula>
    </cfRule>
    <cfRule type="expression" dxfId="599" priority="84" stopIfTrue="1">
      <formula>IF(#REF!&gt;#REF!,TRUE,FALSE)</formula>
    </cfRule>
    <cfRule type="expression" dxfId="598" priority="85" stopIfTrue="1">
      <formula>IF(L94&lt;#REF!,TRUE,FALSE)</formula>
    </cfRule>
    <cfRule type="expression" dxfId="597" priority="86" stopIfTrue="1">
      <formula>IF(L94&lt;#REF!,TRUE,FALSE)</formula>
    </cfRule>
    <cfRule type="expression" dxfId="596" priority="87" stopIfTrue="1">
      <formula>IF(L94&gt;#REF!,TRUE,FALSE)</formula>
    </cfRule>
    <cfRule type="expression" dxfId="595" priority="88" stopIfTrue="1">
      <formula>IF(M94&lt;#REF!,TRUE,FALSE)</formula>
    </cfRule>
    <cfRule type="expression" dxfId="594" priority="89" stopIfTrue="1">
      <formula>IF(M94&lt;#REF!,TRUE,FALSE)</formula>
    </cfRule>
    <cfRule type="expression" dxfId="593" priority="90" stopIfTrue="1">
      <formula>IF(M94&gt;#REF!,TRUE,FALSE)</formula>
    </cfRule>
    <cfRule type="expression" dxfId="592" priority="91" stopIfTrue="1">
      <formula>IF(#REF!&lt;#REF!,TRUE,FALSE)</formula>
    </cfRule>
    <cfRule type="expression" dxfId="591" priority="92" stopIfTrue="1">
      <formula>IF(#REF!&lt;#REF!,TRUE,FALSE)</formula>
    </cfRule>
    <cfRule type="expression" dxfId="590" priority="93" stopIfTrue="1">
      <formula>IF(#REF!&gt;#REF!,TRUE,FALSE)</formula>
    </cfRule>
    <cfRule type="expression" dxfId="589" priority="94" stopIfTrue="1">
      <formula>IF(L94&lt;#REF!,TRUE,FALSE)</formula>
    </cfRule>
    <cfRule type="expression" dxfId="588" priority="95" stopIfTrue="1">
      <formula>IF(L94&lt;#REF!,TRUE,FALSE)</formula>
    </cfRule>
    <cfRule type="expression" dxfId="587" priority="96" stopIfTrue="1">
      <formula>IF(L94&gt;#REF!,TRUE,FALSE)</formula>
    </cfRule>
    <cfRule type="expression" dxfId="586" priority="97" stopIfTrue="1">
      <formula>IF(M94&lt;#REF!,TRUE,FALSE)</formula>
    </cfRule>
    <cfRule type="expression" dxfId="585" priority="98" stopIfTrue="1">
      <formula>IF(M94&lt;#REF!,TRUE,FALSE)</formula>
    </cfRule>
    <cfRule type="expression" dxfId="584" priority="99" stopIfTrue="1">
      <formula>IF(M94&gt;#REF!,TRUE,FALSE)</formula>
    </cfRule>
    <cfRule type="expression" dxfId="583" priority="100" stopIfTrue="1">
      <formula>IF(#REF!&lt;#REF!,TRUE,FALSE)</formula>
    </cfRule>
    <cfRule type="expression" dxfId="582" priority="101" stopIfTrue="1">
      <formula>IF(#REF!&lt;#REF!,TRUE,FALSE)</formula>
    </cfRule>
    <cfRule type="expression" dxfId="581" priority="102" stopIfTrue="1">
      <formula>IF(#REF!&gt;#REF!,TRUE,FALSE)</formula>
    </cfRule>
    <cfRule type="expression" dxfId="580" priority="103" stopIfTrue="1">
      <formula>IF(L94&lt;#REF!,TRUE,FALSE)</formula>
    </cfRule>
    <cfRule type="expression" dxfId="579" priority="104" stopIfTrue="1">
      <formula>IF(L94&lt;#REF!,TRUE,FALSE)</formula>
    </cfRule>
    <cfRule type="expression" dxfId="578" priority="105" stopIfTrue="1">
      <formula>IF(L94&gt;#REF!,TRUE,FALSE)</formula>
    </cfRule>
    <cfRule type="expression" dxfId="577" priority="106" stopIfTrue="1">
      <formula>IF(#REF!&lt;#REF!,TRUE,FALSE)</formula>
    </cfRule>
    <cfRule type="expression" dxfId="576" priority="107" stopIfTrue="1">
      <formula>IF(#REF!&lt;#REF!,TRUE,FALSE)</formula>
    </cfRule>
    <cfRule type="expression" dxfId="575" priority="108" stopIfTrue="1">
      <formula>IF(#REF!&gt;#REF!,TRUE,FALSE)</formula>
    </cfRule>
    <cfRule type="expression" dxfId="574" priority="109" stopIfTrue="1">
      <formula>IF(#REF!&lt;#REF!,TRUE,FALSE)</formula>
    </cfRule>
    <cfRule type="expression" dxfId="573" priority="110" stopIfTrue="1">
      <formula>IF(#REF!&lt;#REF!,TRUE,FALSE)</formula>
    </cfRule>
    <cfRule type="expression" dxfId="572" priority="111" stopIfTrue="1">
      <formula>IF(#REF!&gt;#REF!,TRUE,FALSE)</formula>
    </cfRule>
    <cfRule type="expression" dxfId="571" priority="112" stopIfTrue="1">
      <formula>IF(#REF!&lt;#REF!,TRUE,FALSE)</formula>
    </cfRule>
    <cfRule type="expression" dxfId="570" priority="113" stopIfTrue="1">
      <formula>IF(#REF!&lt;#REF!,TRUE,FALSE)</formula>
    </cfRule>
    <cfRule type="expression" dxfId="569" priority="114" stopIfTrue="1">
      <formula>IF(#REF!&gt;#REF!,TRUE,FALSE)</formula>
    </cfRule>
  </conditionalFormatting>
  <conditionalFormatting sqref="C95">
    <cfRule type="expression" dxfId="568" priority="115" stopIfTrue="1">
      <formula>IF(L95&lt;#REF!,TRUE,FALSE)</formula>
    </cfRule>
    <cfRule type="expression" dxfId="567" priority="116" stopIfTrue="1">
      <formula>IF(L95&lt;#REF!,TRUE,FALSE)</formula>
    </cfRule>
    <cfRule type="expression" dxfId="566" priority="117" stopIfTrue="1">
      <formula>IF(L95&gt;#REF!,TRUE,FALSE)</formula>
    </cfRule>
    <cfRule type="expression" dxfId="565" priority="118" stopIfTrue="1">
      <formula>IF(#REF!&lt;#REF!,TRUE,FALSE)</formula>
    </cfRule>
    <cfRule type="expression" dxfId="564" priority="119" stopIfTrue="1">
      <formula>IF(#REF!&lt;#REF!,TRUE,FALSE)</formula>
    </cfRule>
    <cfRule type="expression" dxfId="563" priority="120" stopIfTrue="1">
      <formula>IF(#REF!&gt;#REF!,TRUE,FALSE)</formula>
    </cfRule>
    <cfRule type="expression" dxfId="562" priority="121" stopIfTrue="1">
      <formula>IF(O95&lt;#REF!,TRUE,FALSE)</formula>
    </cfRule>
    <cfRule type="expression" dxfId="561" priority="122" stopIfTrue="1">
      <formula>IF(O95&lt;#REF!,TRUE,FALSE)</formula>
    </cfRule>
    <cfRule type="expression" dxfId="560" priority="123" stopIfTrue="1">
      <formula>IF(O95&gt;#REF!,TRUE,FALSE)</formula>
    </cfRule>
    <cfRule type="expression" dxfId="559" priority="124" stopIfTrue="1">
      <formula>IF(L95&lt;#REF!,TRUE,FALSE)</formula>
    </cfRule>
    <cfRule type="expression" dxfId="558" priority="125" stopIfTrue="1">
      <formula>IF(L95&lt;#REF!,TRUE,FALSE)</formula>
    </cfRule>
    <cfRule type="expression" dxfId="557" priority="126" stopIfTrue="1">
      <formula>IF(L95&gt;#REF!,TRUE,FALSE)</formula>
    </cfRule>
    <cfRule type="expression" dxfId="556" priority="127" stopIfTrue="1">
      <formula>IF(N95&lt;#REF!,TRUE,FALSE)</formula>
    </cfRule>
    <cfRule type="expression" dxfId="555" priority="128" stopIfTrue="1">
      <formula>IF(N95&lt;#REF!,TRUE,FALSE)</formula>
    </cfRule>
    <cfRule type="expression" dxfId="554" priority="129" stopIfTrue="1">
      <formula>IF(N95&gt;#REF!,TRUE,FALSE)</formula>
    </cfRule>
    <cfRule type="expression" dxfId="553" priority="130" stopIfTrue="1">
      <formula>IF(O95&lt;#REF!,TRUE,FALSE)</formula>
    </cfRule>
    <cfRule type="expression" dxfId="552" priority="131" stopIfTrue="1">
      <formula>IF(O95&lt;#REF!,TRUE,FALSE)</formula>
    </cfRule>
    <cfRule type="expression" dxfId="551" priority="132" stopIfTrue="1">
      <formula>IF(O95&gt;#REF!,TRUE,FALSE)</formula>
    </cfRule>
    <cfRule type="expression" dxfId="550" priority="133" stopIfTrue="1">
      <formula>IF(L95&lt;#REF!,TRUE,FALSE)</formula>
    </cfRule>
    <cfRule type="expression" dxfId="549" priority="134" stopIfTrue="1">
      <formula>IF(L95&lt;#REF!,TRUE,FALSE)</formula>
    </cfRule>
    <cfRule type="expression" dxfId="548" priority="135" stopIfTrue="1">
      <formula>IF(L95&gt;#REF!,TRUE,FALSE)</formula>
    </cfRule>
    <cfRule type="expression" dxfId="547" priority="136" stopIfTrue="1">
      <formula>IF(N95&lt;#REF!,TRUE,FALSE)</formula>
    </cfRule>
    <cfRule type="expression" dxfId="546" priority="137" stopIfTrue="1">
      <formula>IF(N95&lt;#REF!,TRUE,FALSE)</formula>
    </cfRule>
    <cfRule type="expression" dxfId="545" priority="138" stopIfTrue="1">
      <formula>IF(N95&gt;#REF!,TRUE,FALSE)</formula>
    </cfRule>
    <cfRule type="expression" dxfId="544" priority="139" stopIfTrue="1">
      <formula>IF(O95&lt;#REF!,TRUE,FALSE)</formula>
    </cfRule>
    <cfRule type="expression" dxfId="543" priority="140" stopIfTrue="1">
      <formula>IF(O95&lt;#REF!,TRUE,FALSE)</formula>
    </cfRule>
    <cfRule type="expression" dxfId="542" priority="141" stopIfTrue="1">
      <formula>IF(O95&gt;#REF!,TRUE,FALSE)</formula>
    </cfRule>
    <cfRule type="expression" dxfId="541" priority="142" stopIfTrue="1">
      <formula>IF(L95&lt;#REF!,TRUE,FALSE)</formula>
    </cfRule>
    <cfRule type="expression" dxfId="540" priority="143" stopIfTrue="1">
      <formula>IF(L95&lt;#REF!,TRUE,FALSE)</formula>
    </cfRule>
    <cfRule type="expression" dxfId="539" priority="144" stopIfTrue="1">
      <formula>IF(L95&gt;#REF!,TRUE,FALSE)</formula>
    </cfRule>
    <cfRule type="expression" dxfId="538" priority="145" stopIfTrue="1">
      <formula>IF(N95&lt;#REF!,TRUE,FALSE)</formula>
    </cfRule>
    <cfRule type="expression" dxfId="537" priority="146" stopIfTrue="1">
      <formula>IF(N95&lt;#REF!,TRUE,FALSE)</formula>
    </cfRule>
    <cfRule type="expression" dxfId="536" priority="147" stopIfTrue="1">
      <formula>IF(N95&gt;#REF!,TRUE,FALSE)</formula>
    </cfRule>
    <cfRule type="expression" dxfId="535" priority="148" stopIfTrue="1">
      <formula>IF(#REF!&lt;#REF!,TRUE,FALSE)</formula>
    </cfRule>
    <cfRule type="expression" dxfId="534" priority="149" stopIfTrue="1">
      <formula>IF(#REF!&lt;#REF!,TRUE,FALSE)</formula>
    </cfRule>
    <cfRule type="expression" dxfId="533" priority="150" stopIfTrue="1">
      <formula>IF(#REF!&gt;#REF!,TRUE,FALSE)</formula>
    </cfRule>
    <cfRule type="expression" dxfId="532" priority="151" stopIfTrue="1">
      <formula>IF(#REF!&lt;#REF!,TRUE,FALSE)</formula>
    </cfRule>
    <cfRule type="expression" dxfId="531" priority="152" stopIfTrue="1">
      <formula>IF(#REF!&lt;#REF!,TRUE,FALSE)</formula>
    </cfRule>
    <cfRule type="expression" dxfId="530" priority="153" stopIfTrue="1">
      <formula>IF(#REF!&gt;#REF!,TRUE,FALSE)</formula>
    </cfRule>
    <cfRule type="expression" dxfId="529" priority="154" stopIfTrue="1">
      <formula>IF(#REF!&lt;#REF!,TRUE,FALSE)</formula>
    </cfRule>
    <cfRule type="expression" dxfId="528" priority="155" stopIfTrue="1">
      <formula>IF(#REF!&lt;#REF!,TRUE,FALSE)</formula>
    </cfRule>
    <cfRule type="expression" dxfId="527" priority="156" stopIfTrue="1">
      <formula>IF(#REF!&gt;#REF!,TRUE,FALSE)</formula>
    </cfRule>
    <cfRule type="expression" dxfId="526" priority="157" stopIfTrue="1">
      <formula>IF(L95&lt;#REF!,TRUE,FALSE)</formula>
    </cfRule>
    <cfRule type="expression" dxfId="525" priority="158" stopIfTrue="1">
      <formula>IF(L95&lt;#REF!,TRUE,FALSE)</formula>
    </cfRule>
    <cfRule type="expression" dxfId="524" priority="159" stopIfTrue="1">
      <formula>IF(L95&gt;#REF!,TRUE,FALSE)</formula>
    </cfRule>
    <cfRule type="expression" dxfId="523" priority="160" stopIfTrue="1">
      <formula>IF(M95&lt;#REF!,TRUE,FALSE)</formula>
    </cfRule>
    <cfRule type="expression" dxfId="522" priority="161" stopIfTrue="1">
      <formula>IF(M95&lt;#REF!,TRUE,FALSE)</formula>
    </cfRule>
    <cfRule type="expression" dxfId="521" priority="162" stopIfTrue="1">
      <formula>IF(M95&gt;#REF!,TRUE,FALSE)</formula>
    </cfRule>
    <cfRule type="expression" dxfId="520" priority="163" stopIfTrue="1">
      <formula>IF(#REF!&lt;#REF!,TRUE,FALSE)</formula>
    </cfRule>
    <cfRule type="expression" dxfId="519" priority="164" stopIfTrue="1">
      <formula>IF(#REF!&lt;#REF!,TRUE,FALSE)</formula>
    </cfRule>
    <cfRule type="expression" dxfId="518" priority="165" stopIfTrue="1">
      <formula>IF(#REF!&gt;#REF!,TRUE,FALSE)</formula>
    </cfRule>
    <cfRule type="expression" dxfId="517" priority="166" stopIfTrue="1">
      <formula>IF(L95&lt;#REF!,TRUE,FALSE)</formula>
    </cfRule>
    <cfRule type="expression" dxfId="516" priority="167" stopIfTrue="1">
      <formula>IF(L95&lt;#REF!,TRUE,FALSE)</formula>
    </cfRule>
    <cfRule type="expression" dxfId="515" priority="168" stopIfTrue="1">
      <formula>IF(L95&gt;#REF!,TRUE,FALSE)</formula>
    </cfRule>
    <cfRule type="expression" dxfId="514" priority="169" stopIfTrue="1">
      <formula>IF(#REF!&lt;#REF!,TRUE,FALSE)</formula>
    </cfRule>
    <cfRule type="expression" dxfId="513" priority="170" stopIfTrue="1">
      <formula>IF(#REF!&lt;#REF!,TRUE,FALSE)</formula>
    </cfRule>
    <cfRule type="expression" dxfId="512" priority="171" stopIfTrue="1">
      <formula>IF(#REF!&gt;#REF!,TRUE,FALSE)</formula>
    </cfRule>
    <cfRule type="expression" dxfId="511" priority="172" stopIfTrue="1">
      <formula>IF(N95&lt;#REF!,TRUE,FALSE)</formula>
    </cfRule>
    <cfRule type="expression" dxfId="510" priority="173" stopIfTrue="1">
      <formula>IF(N95&lt;#REF!,TRUE,FALSE)</formula>
    </cfRule>
    <cfRule type="expression" dxfId="509" priority="174" stopIfTrue="1">
      <formula>IF(N95&gt;#REF!,TRUE,FALSE)</formula>
    </cfRule>
    <cfRule type="expression" dxfId="508" priority="175" stopIfTrue="1">
      <formula>IF(O95&lt;#REF!,TRUE,FALSE)</formula>
    </cfRule>
    <cfRule type="expression" dxfId="507" priority="176" stopIfTrue="1">
      <formula>IF(O95&lt;#REF!,TRUE,FALSE)</formula>
    </cfRule>
    <cfRule type="expression" dxfId="506" priority="177" stopIfTrue="1">
      <formula>IF(O95&gt;#REF!,TRUE,FALSE)</formula>
    </cfRule>
    <cfRule type="expression" dxfId="505" priority="178" stopIfTrue="1">
      <formula>IF(L95&lt;#REF!,TRUE,FALSE)</formula>
    </cfRule>
    <cfRule type="expression" dxfId="504" priority="179" stopIfTrue="1">
      <formula>IF(L95&lt;#REF!,TRUE,FALSE)</formula>
    </cfRule>
    <cfRule type="expression" dxfId="503" priority="180" stopIfTrue="1">
      <formula>IF(L95&gt;#REF!,TRUE,FALSE)</formula>
    </cfRule>
    <cfRule type="expression" dxfId="502" priority="181" stopIfTrue="1">
      <formula>IF(N95&lt;#REF!,TRUE,FALSE)</formula>
    </cfRule>
    <cfRule type="expression" dxfId="501" priority="182" stopIfTrue="1">
      <formula>IF(N95&lt;#REF!,TRUE,FALSE)</formula>
    </cfRule>
    <cfRule type="expression" dxfId="500" priority="183" stopIfTrue="1">
      <formula>IF(N95&gt;#REF!,TRUE,FALSE)</formula>
    </cfRule>
    <cfRule type="expression" dxfId="499" priority="184" stopIfTrue="1">
      <formula>IF(#REF!&lt;#REF!,TRUE,FALSE)</formula>
    </cfRule>
    <cfRule type="expression" dxfId="498" priority="185" stopIfTrue="1">
      <formula>IF(#REF!&lt;#REF!,TRUE,FALSE)</formula>
    </cfRule>
    <cfRule type="expression" dxfId="497" priority="186" stopIfTrue="1">
      <formula>IF(#REF!&gt;#REF!,TRUE,FALSE)</formula>
    </cfRule>
    <cfRule type="expression" dxfId="496" priority="187" stopIfTrue="1">
      <formula>IF(#REF!&lt;#REF!,TRUE,FALSE)</formula>
    </cfRule>
    <cfRule type="expression" dxfId="495" priority="188" stopIfTrue="1">
      <formula>IF(#REF!&lt;#REF!,TRUE,FALSE)</formula>
    </cfRule>
    <cfRule type="expression" dxfId="494" priority="189" stopIfTrue="1">
      <formula>IF(#REF!&gt;#REF!,TRUE,FALSE)</formula>
    </cfRule>
    <cfRule type="expression" dxfId="493" priority="190" stopIfTrue="1">
      <formula>IF(#REF!&lt;#REF!,TRUE,FALSE)</formula>
    </cfRule>
    <cfRule type="expression" dxfId="492" priority="191" stopIfTrue="1">
      <formula>IF(#REF!&lt;#REF!,TRUE,FALSE)</formula>
    </cfRule>
    <cfRule type="expression" dxfId="491" priority="192" stopIfTrue="1">
      <formula>IF(#REF!&gt;#REF!,TRUE,FALSE)</formula>
    </cfRule>
    <cfRule type="expression" dxfId="490" priority="193" stopIfTrue="1">
      <formula>IF(M95&lt;#REF!,TRUE,FALSE)</formula>
    </cfRule>
    <cfRule type="expression" dxfId="489" priority="194" stopIfTrue="1">
      <formula>IF(M95&lt;#REF!,TRUE,FALSE)</formula>
    </cfRule>
    <cfRule type="expression" dxfId="488" priority="195" stopIfTrue="1">
      <formula>IF(M95&gt;#REF!,TRUE,FALSE)</formula>
    </cfRule>
    <cfRule type="expression" dxfId="487" priority="196" stopIfTrue="1">
      <formula>IF(#REF!&lt;#REF!,TRUE,FALSE)</formula>
    </cfRule>
    <cfRule type="expression" dxfId="486" priority="197" stopIfTrue="1">
      <formula>IF(#REF!&lt;#REF!,TRUE,FALSE)</formula>
    </cfRule>
    <cfRule type="expression" dxfId="485" priority="198" stopIfTrue="1">
      <formula>IF(#REF!&gt;#REF!,TRUE,FALSE)</formula>
    </cfRule>
    <cfRule type="expression" dxfId="484" priority="199" stopIfTrue="1">
      <formula>IF(L95&lt;#REF!,TRUE,FALSE)</formula>
    </cfRule>
    <cfRule type="expression" dxfId="483" priority="200" stopIfTrue="1">
      <formula>IF(L95&lt;#REF!,TRUE,FALSE)</formula>
    </cfRule>
    <cfRule type="expression" dxfId="482" priority="201" stopIfTrue="1">
      <formula>IF(L95&gt;#REF!,TRUE,FALSE)</formula>
    </cfRule>
    <cfRule type="expression" dxfId="481" priority="202" stopIfTrue="1">
      <formula>IF(M95&lt;#REF!,TRUE,FALSE)</formula>
    </cfRule>
    <cfRule type="expression" dxfId="480" priority="203" stopIfTrue="1">
      <formula>IF(M95&lt;#REF!,TRUE,FALSE)</formula>
    </cfRule>
    <cfRule type="expression" dxfId="479" priority="204" stopIfTrue="1">
      <formula>IF(M95&gt;#REF!,TRUE,FALSE)</formula>
    </cfRule>
    <cfRule type="expression" dxfId="478" priority="205" stopIfTrue="1">
      <formula>IF(#REF!&lt;#REF!,TRUE,FALSE)</formula>
    </cfRule>
    <cfRule type="expression" dxfId="477" priority="206" stopIfTrue="1">
      <formula>IF(#REF!&lt;#REF!,TRUE,FALSE)</formula>
    </cfRule>
    <cfRule type="expression" dxfId="476" priority="207" stopIfTrue="1">
      <formula>IF(#REF!&gt;#REF!,TRUE,FALSE)</formula>
    </cfRule>
    <cfRule type="expression" dxfId="475" priority="208" stopIfTrue="1">
      <formula>IF(L95&lt;#REF!,TRUE,FALSE)</formula>
    </cfRule>
    <cfRule type="expression" dxfId="474" priority="209" stopIfTrue="1">
      <formula>IF(L95&lt;#REF!,TRUE,FALSE)</formula>
    </cfRule>
    <cfRule type="expression" dxfId="473" priority="210" stopIfTrue="1">
      <formula>IF(L95&gt;#REF!,TRUE,FALSE)</formula>
    </cfRule>
    <cfRule type="expression" dxfId="472" priority="211" stopIfTrue="1">
      <formula>IF(M95&lt;#REF!,TRUE,FALSE)</formula>
    </cfRule>
    <cfRule type="expression" dxfId="471" priority="212" stopIfTrue="1">
      <formula>IF(M95&lt;#REF!,TRUE,FALSE)</formula>
    </cfRule>
    <cfRule type="expression" dxfId="470" priority="213" stopIfTrue="1">
      <formula>IF(M95&gt;#REF!,TRUE,FALSE)</formula>
    </cfRule>
    <cfRule type="expression" dxfId="469" priority="214" stopIfTrue="1">
      <formula>IF(#REF!&lt;#REF!,TRUE,FALSE)</formula>
    </cfRule>
    <cfRule type="expression" dxfId="468" priority="215" stopIfTrue="1">
      <formula>IF(#REF!&lt;#REF!,TRUE,FALSE)</formula>
    </cfRule>
    <cfRule type="expression" dxfId="467" priority="216" stopIfTrue="1">
      <formula>IF(#REF!&gt;#REF!,TRUE,FALSE)</formula>
    </cfRule>
    <cfRule type="expression" dxfId="466" priority="217" stopIfTrue="1">
      <formula>IF(L95&lt;#REF!,TRUE,FALSE)</formula>
    </cfRule>
    <cfRule type="expression" dxfId="465" priority="218" stopIfTrue="1">
      <formula>IF(L95&lt;#REF!,TRUE,FALSE)</formula>
    </cfRule>
    <cfRule type="expression" dxfId="464" priority="219" stopIfTrue="1">
      <formula>IF(L95&gt;#REF!,TRUE,FALSE)</formula>
    </cfRule>
    <cfRule type="expression" dxfId="463" priority="220" stopIfTrue="1">
      <formula>IF(#REF!&lt;#REF!,TRUE,FALSE)</formula>
    </cfRule>
    <cfRule type="expression" dxfId="462" priority="221" stopIfTrue="1">
      <formula>IF(#REF!&lt;#REF!,TRUE,FALSE)</formula>
    </cfRule>
    <cfRule type="expression" dxfId="461" priority="222" stopIfTrue="1">
      <formula>IF(#REF!&gt;#REF!,TRUE,FALSE)</formula>
    </cfRule>
    <cfRule type="expression" dxfId="460" priority="223" stopIfTrue="1">
      <formula>IF(#REF!&lt;#REF!,TRUE,FALSE)</formula>
    </cfRule>
    <cfRule type="expression" dxfId="459" priority="224" stopIfTrue="1">
      <formula>IF(#REF!&lt;#REF!,TRUE,FALSE)</formula>
    </cfRule>
    <cfRule type="expression" dxfId="458" priority="225" stopIfTrue="1">
      <formula>IF(#REF!&gt;#REF!,TRUE,FALSE)</formula>
    </cfRule>
    <cfRule type="expression" dxfId="457" priority="226" stopIfTrue="1">
      <formula>IF(#REF!&lt;#REF!,TRUE,FALSE)</formula>
    </cfRule>
    <cfRule type="expression" dxfId="456" priority="227" stopIfTrue="1">
      <formula>IF(#REF!&lt;#REF!,TRUE,FALSE)</formula>
    </cfRule>
    <cfRule type="expression" dxfId="455" priority="228" stopIfTrue="1">
      <formula>IF(#REF!&gt;#REF!,TRUE,FALSE)</formula>
    </cfRule>
  </conditionalFormatting>
  <pageMargins left="0.7" right="0.7" top="0.75" bottom="0.75" header="0.3" footer="0.3"/>
  <pageSetup paperSize="9" orientation="portrait" verticalDpi="0"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DA8FE6-6EED-4587-8AFA-0CAFA9FDDDA1}">
  <dimension ref="A3:Q81"/>
  <sheetViews>
    <sheetView showGridLines="0" topLeftCell="A61" workbookViewId="0">
      <selection activeCell="P14" sqref="P14"/>
    </sheetView>
  </sheetViews>
  <sheetFormatPr defaultColWidth="9.140625" defaultRowHeight="15" x14ac:dyDescent="0.25"/>
  <cols>
    <col min="1" max="1" width="17.42578125" customWidth="1"/>
    <col min="2" max="2" width="8.5703125" customWidth="1"/>
    <col min="3" max="3" width="17.140625" customWidth="1"/>
    <col min="4" max="4" width="13.140625" customWidth="1"/>
    <col min="5" max="5" width="8.140625" customWidth="1"/>
    <col min="6" max="6" width="16.28515625" customWidth="1"/>
    <col min="7" max="7" width="14.140625" customWidth="1"/>
    <col min="8" max="8" width="13.85546875" customWidth="1"/>
    <col min="9" max="9" width="15.140625" customWidth="1"/>
    <col min="10" max="10" width="14" customWidth="1"/>
    <col min="11" max="11" width="10.42578125" customWidth="1"/>
    <col min="12" max="12" width="12.140625" customWidth="1"/>
    <col min="13" max="13" width="11.42578125" customWidth="1"/>
    <col min="252" max="252" width="10.140625" customWidth="1"/>
    <col min="253" max="253" width="8.5703125" customWidth="1"/>
    <col min="254" max="254" width="14.140625" customWidth="1"/>
    <col min="255" max="255" width="13.140625" customWidth="1"/>
    <col min="256" max="256" width="8.140625" customWidth="1"/>
    <col min="257" max="257" width="16.28515625" customWidth="1"/>
    <col min="258" max="258" width="12.7109375" customWidth="1"/>
    <col min="259" max="259" width="13.85546875" customWidth="1"/>
    <col min="260" max="260" width="15.140625" customWidth="1"/>
    <col min="261" max="261" width="9.28515625" customWidth="1"/>
    <col min="262" max="262" width="10.42578125" customWidth="1"/>
    <col min="263" max="263" width="8.85546875" customWidth="1"/>
    <col min="264" max="264" width="9.5703125" customWidth="1"/>
    <col min="265" max="265" width="10" customWidth="1"/>
    <col min="266" max="266" width="9.5703125" bestFit="1" customWidth="1"/>
    <col min="508" max="508" width="10.140625" customWidth="1"/>
    <col min="509" max="509" width="8.5703125" customWidth="1"/>
    <col min="510" max="510" width="14.140625" customWidth="1"/>
    <col min="511" max="511" width="13.140625" customWidth="1"/>
    <col min="512" max="512" width="8.140625" customWidth="1"/>
    <col min="513" max="513" width="16.28515625" customWidth="1"/>
    <col min="514" max="514" width="12.7109375" customWidth="1"/>
    <col min="515" max="515" width="13.85546875" customWidth="1"/>
    <col min="516" max="516" width="15.140625" customWidth="1"/>
    <col min="517" max="517" width="9.28515625" customWidth="1"/>
    <col min="518" max="518" width="10.42578125" customWidth="1"/>
    <col min="519" max="519" width="8.85546875" customWidth="1"/>
    <col min="520" max="520" width="9.5703125" customWidth="1"/>
    <col min="521" max="521" width="10" customWidth="1"/>
    <col min="522" max="522" width="9.5703125" bestFit="1" customWidth="1"/>
    <col min="764" max="764" width="10.140625" customWidth="1"/>
    <col min="765" max="765" width="8.5703125" customWidth="1"/>
    <col min="766" max="766" width="14.140625" customWidth="1"/>
    <col min="767" max="767" width="13.140625" customWidth="1"/>
    <col min="768" max="768" width="8.140625" customWidth="1"/>
    <col min="769" max="769" width="16.28515625" customWidth="1"/>
    <col min="770" max="770" width="12.7109375" customWidth="1"/>
    <col min="771" max="771" width="13.85546875" customWidth="1"/>
    <col min="772" max="772" width="15.140625" customWidth="1"/>
    <col min="773" max="773" width="9.28515625" customWidth="1"/>
    <col min="774" max="774" width="10.42578125" customWidth="1"/>
    <col min="775" max="775" width="8.85546875" customWidth="1"/>
    <col min="776" max="776" width="9.5703125" customWidth="1"/>
    <col min="777" max="777" width="10" customWidth="1"/>
    <col min="778" max="778" width="9.5703125" bestFit="1" customWidth="1"/>
    <col min="1020" max="1020" width="10.140625" customWidth="1"/>
    <col min="1021" max="1021" width="8.5703125" customWidth="1"/>
    <col min="1022" max="1022" width="14.140625" customWidth="1"/>
    <col min="1023" max="1023" width="13.140625" customWidth="1"/>
    <col min="1024" max="1024" width="8.140625" customWidth="1"/>
    <col min="1025" max="1025" width="16.28515625" customWidth="1"/>
    <col min="1026" max="1026" width="12.7109375" customWidth="1"/>
    <col min="1027" max="1027" width="13.85546875" customWidth="1"/>
    <col min="1028" max="1028" width="15.140625" customWidth="1"/>
    <col min="1029" max="1029" width="9.28515625" customWidth="1"/>
    <col min="1030" max="1030" width="10.42578125" customWidth="1"/>
    <col min="1031" max="1031" width="8.85546875" customWidth="1"/>
    <col min="1032" max="1032" width="9.5703125" customWidth="1"/>
    <col min="1033" max="1033" width="10" customWidth="1"/>
    <col min="1034" max="1034" width="9.5703125" bestFit="1" customWidth="1"/>
    <col min="1276" max="1276" width="10.140625" customWidth="1"/>
    <col min="1277" max="1277" width="8.5703125" customWidth="1"/>
    <col min="1278" max="1278" width="14.140625" customWidth="1"/>
    <col min="1279" max="1279" width="13.140625" customWidth="1"/>
    <col min="1280" max="1280" width="8.140625" customWidth="1"/>
    <col min="1281" max="1281" width="16.28515625" customWidth="1"/>
    <col min="1282" max="1282" width="12.7109375" customWidth="1"/>
    <col min="1283" max="1283" width="13.85546875" customWidth="1"/>
    <col min="1284" max="1284" width="15.140625" customWidth="1"/>
    <col min="1285" max="1285" width="9.28515625" customWidth="1"/>
    <col min="1286" max="1286" width="10.42578125" customWidth="1"/>
    <col min="1287" max="1287" width="8.85546875" customWidth="1"/>
    <col min="1288" max="1288" width="9.5703125" customWidth="1"/>
    <col min="1289" max="1289" width="10" customWidth="1"/>
    <col min="1290" max="1290" width="9.5703125" bestFit="1" customWidth="1"/>
    <col min="1532" max="1532" width="10.140625" customWidth="1"/>
    <col min="1533" max="1533" width="8.5703125" customWidth="1"/>
    <col min="1534" max="1534" width="14.140625" customWidth="1"/>
    <col min="1535" max="1535" width="13.140625" customWidth="1"/>
    <col min="1536" max="1536" width="8.140625" customWidth="1"/>
    <col min="1537" max="1537" width="16.28515625" customWidth="1"/>
    <col min="1538" max="1538" width="12.7109375" customWidth="1"/>
    <col min="1539" max="1539" width="13.85546875" customWidth="1"/>
    <col min="1540" max="1540" width="15.140625" customWidth="1"/>
    <col min="1541" max="1541" width="9.28515625" customWidth="1"/>
    <col min="1542" max="1542" width="10.42578125" customWidth="1"/>
    <col min="1543" max="1543" width="8.85546875" customWidth="1"/>
    <col min="1544" max="1544" width="9.5703125" customWidth="1"/>
    <col min="1545" max="1545" width="10" customWidth="1"/>
    <col min="1546" max="1546" width="9.5703125" bestFit="1" customWidth="1"/>
    <col min="1788" max="1788" width="10.140625" customWidth="1"/>
    <col min="1789" max="1789" width="8.5703125" customWidth="1"/>
    <col min="1790" max="1790" width="14.140625" customWidth="1"/>
    <col min="1791" max="1791" width="13.140625" customWidth="1"/>
    <col min="1792" max="1792" width="8.140625" customWidth="1"/>
    <col min="1793" max="1793" width="16.28515625" customWidth="1"/>
    <col min="1794" max="1794" width="12.7109375" customWidth="1"/>
    <col min="1795" max="1795" width="13.85546875" customWidth="1"/>
    <col min="1796" max="1796" width="15.140625" customWidth="1"/>
    <col min="1797" max="1797" width="9.28515625" customWidth="1"/>
    <col min="1798" max="1798" width="10.42578125" customWidth="1"/>
    <col min="1799" max="1799" width="8.85546875" customWidth="1"/>
    <col min="1800" max="1800" width="9.5703125" customWidth="1"/>
    <col min="1801" max="1801" width="10" customWidth="1"/>
    <col min="1802" max="1802" width="9.5703125" bestFit="1" customWidth="1"/>
    <col min="2044" max="2044" width="10.140625" customWidth="1"/>
    <col min="2045" max="2045" width="8.5703125" customWidth="1"/>
    <col min="2046" max="2046" width="14.140625" customWidth="1"/>
    <col min="2047" max="2047" width="13.140625" customWidth="1"/>
    <col min="2048" max="2048" width="8.140625" customWidth="1"/>
    <col min="2049" max="2049" width="16.28515625" customWidth="1"/>
    <col min="2050" max="2050" width="12.7109375" customWidth="1"/>
    <col min="2051" max="2051" width="13.85546875" customWidth="1"/>
    <col min="2052" max="2052" width="15.140625" customWidth="1"/>
    <col min="2053" max="2053" width="9.28515625" customWidth="1"/>
    <col min="2054" max="2054" width="10.42578125" customWidth="1"/>
    <col min="2055" max="2055" width="8.85546875" customWidth="1"/>
    <col min="2056" max="2056" width="9.5703125" customWidth="1"/>
    <col min="2057" max="2057" width="10" customWidth="1"/>
    <col min="2058" max="2058" width="9.5703125" bestFit="1" customWidth="1"/>
    <col min="2300" max="2300" width="10.140625" customWidth="1"/>
    <col min="2301" max="2301" width="8.5703125" customWidth="1"/>
    <col min="2302" max="2302" width="14.140625" customWidth="1"/>
    <col min="2303" max="2303" width="13.140625" customWidth="1"/>
    <col min="2304" max="2304" width="8.140625" customWidth="1"/>
    <col min="2305" max="2305" width="16.28515625" customWidth="1"/>
    <col min="2306" max="2306" width="12.7109375" customWidth="1"/>
    <col min="2307" max="2307" width="13.85546875" customWidth="1"/>
    <col min="2308" max="2308" width="15.140625" customWidth="1"/>
    <col min="2309" max="2309" width="9.28515625" customWidth="1"/>
    <col min="2310" max="2310" width="10.42578125" customWidth="1"/>
    <col min="2311" max="2311" width="8.85546875" customWidth="1"/>
    <col min="2312" max="2312" width="9.5703125" customWidth="1"/>
    <col min="2313" max="2313" width="10" customWidth="1"/>
    <col min="2314" max="2314" width="9.5703125" bestFit="1" customWidth="1"/>
    <col min="2556" max="2556" width="10.140625" customWidth="1"/>
    <col min="2557" max="2557" width="8.5703125" customWidth="1"/>
    <col min="2558" max="2558" width="14.140625" customWidth="1"/>
    <col min="2559" max="2559" width="13.140625" customWidth="1"/>
    <col min="2560" max="2560" width="8.140625" customWidth="1"/>
    <col min="2561" max="2561" width="16.28515625" customWidth="1"/>
    <col min="2562" max="2562" width="12.7109375" customWidth="1"/>
    <col min="2563" max="2563" width="13.85546875" customWidth="1"/>
    <col min="2564" max="2564" width="15.140625" customWidth="1"/>
    <col min="2565" max="2565" width="9.28515625" customWidth="1"/>
    <col min="2566" max="2566" width="10.42578125" customWidth="1"/>
    <col min="2567" max="2567" width="8.85546875" customWidth="1"/>
    <col min="2568" max="2568" width="9.5703125" customWidth="1"/>
    <col min="2569" max="2569" width="10" customWidth="1"/>
    <col min="2570" max="2570" width="9.5703125" bestFit="1" customWidth="1"/>
    <col min="2812" max="2812" width="10.140625" customWidth="1"/>
    <col min="2813" max="2813" width="8.5703125" customWidth="1"/>
    <col min="2814" max="2814" width="14.140625" customWidth="1"/>
    <col min="2815" max="2815" width="13.140625" customWidth="1"/>
    <col min="2816" max="2816" width="8.140625" customWidth="1"/>
    <col min="2817" max="2817" width="16.28515625" customWidth="1"/>
    <col min="2818" max="2818" width="12.7109375" customWidth="1"/>
    <col min="2819" max="2819" width="13.85546875" customWidth="1"/>
    <col min="2820" max="2820" width="15.140625" customWidth="1"/>
    <col min="2821" max="2821" width="9.28515625" customWidth="1"/>
    <col min="2822" max="2822" width="10.42578125" customWidth="1"/>
    <col min="2823" max="2823" width="8.85546875" customWidth="1"/>
    <col min="2824" max="2824" width="9.5703125" customWidth="1"/>
    <col min="2825" max="2825" width="10" customWidth="1"/>
    <col min="2826" max="2826" width="9.5703125" bestFit="1" customWidth="1"/>
    <col min="3068" max="3068" width="10.140625" customWidth="1"/>
    <col min="3069" max="3069" width="8.5703125" customWidth="1"/>
    <col min="3070" max="3070" width="14.140625" customWidth="1"/>
    <col min="3071" max="3071" width="13.140625" customWidth="1"/>
    <col min="3072" max="3072" width="8.140625" customWidth="1"/>
    <col min="3073" max="3073" width="16.28515625" customWidth="1"/>
    <col min="3074" max="3074" width="12.7109375" customWidth="1"/>
    <col min="3075" max="3075" width="13.85546875" customWidth="1"/>
    <col min="3076" max="3076" width="15.140625" customWidth="1"/>
    <col min="3077" max="3077" width="9.28515625" customWidth="1"/>
    <col min="3078" max="3078" width="10.42578125" customWidth="1"/>
    <col min="3079" max="3079" width="8.85546875" customWidth="1"/>
    <col min="3080" max="3080" width="9.5703125" customWidth="1"/>
    <col min="3081" max="3081" width="10" customWidth="1"/>
    <col min="3082" max="3082" width="9.5703125" bestFit="1" customWidth="1"/>
    <col min="3324" max="3324" width="10.140625" customWidth="1"/>
    <col min="3325" max="3325" width="8.5703125" customWidth="1"/>
    <col min="3326" max="3326" width="14.140625" customWidth="1"/>
    <col min="3327" max="3327" width="13.140625" customWidth="1"/>
    <col min="3328" max="3328" width="8.140625" customWidth="1"/>
    <col min="3329" max="3329" width="16.28515625" customWidth="1"/>
    <col min="3330" max="3330" width="12.7109375" customWidth="1"/>
    <col min="3331" max="3331" width="13.85546875" customWidth="1"/>
    <col min="3332" max="3332" width="15.140625" customWidth="1"/>
    <col min="3333" max="3333" width="9.28515625" customWidth="1"/>
    <col min="3334" max="3334" width="10.42578125" customWidth="1"/>
    <col min="3335" max="3335" width="8.85546875" customWidth="1"/>
    <col min="3336" max="3336" width="9.5703125" customWidth="1"/>
    <col min="3337" max="3337" width="10" customWidth="1"/>
    <col min="3338" max="3338" width="9.5703125" bestFit="1" customWidth="1"/>
    <col min="3580" max="3580" width="10.140625" customWidth="1"/>
    <col min="3581" max="3581" width="8.5703125" customWidth="1"/>
    <col min="3582" max="3582" width="14.140625" customWidth="1"/>
    <col min="3583" max="3583" width="13.140625" customWidth="1"/>
    <col min="3584" max="3584" width="8.140625" customWidth="1"/>
    <col min="3585" max="3585" width="16.28515625" customWidth="1"/>
    <col min="3586" max="3586" width="12.7109375" customWidth="1"/>
    <col min="3587" max="3587" width="13.85546875" customWidth="1"/>
    <col min="3588" max="3588" width="15.140625" customWidth="1"/>
    <col min="3589" max="3589" width="9.28515625" customWidth="1"/>
    <col min="3590" max="3590" width="10.42578125" customWidth="1"/>
    <col min="3591" max="3591" width="8.85546875" customWidth="1"/>
    <col min="3592" max="3592" width="9.5703125" customWidth="1"/>
    <col min="3593" max="3593" width="10" customWidth="1"/>
    <col min="3594" max="3594" width="9.5703125" bestFit="1" customWidth="1"/>
    <col min="3836" max="3836" width="10.140625" customWidth="1"/>
    <col min="3837" max="3837" width="8.5703125" customWidth="1"/>
    <col min="3838" max="3838" width="14.140625" customWidth="1"/>
    <col min="3839" max="3839" width="13.140625" customWidth="1"/>
    <col min="3840" max="3840" width="8.140625" customWidth="1"/>
    <col min="3841" max="3841" width="16.28515625" customWidth="1"/>
    <col min="3842" max="3842" width="12.7109375" customWidth="1"/>
    <col min="3843" max="3843" width="13.85546875" customWidth="1"/>
    <col min="3844" max="3844" width="15.140625" customWidth="1"/>
    <col min="3845" max="3845" width="9.28515625" customWidth="1"/>
    <col min="3846" max="3846" width="10.42578125" customWidth="1"/>
    <col min="3847" max="3847" width="8.85546875" customWidth="1"/>
    <col min="3848" max="3848" width="9.5703125" customWidth="1"/>
    <col min="3849" max="3849" width="10" customWidth="1"/>
    <col min="3850" max="3850" width="9.5703125" bestFit="1" customWidth="1"/>
    <col min="4092" max="4092" width="10.140625" customWidth="1"/>
    <col min="4093" max="4093" width="8.5703125" customWidth="1"/>
    <col min="4094" max="4094" width="14.140625" customWidth="1"/>
    <col min="4095" max="4095" width="13.140625" customWidth="1"/>
    <col min="4096" max="4096" width="8.140625" customWidth="1"/>
    <col min="4097" max="4097" width="16.28515625" customWidth="1"/>
    <col min="4098" max="4098" width="12.7109375" customWidth="1"/>
    <col min="4099" max="4099" width="13.85546875" customWidth="1"/>
    <col min="4100" max="4100" width="15.140625" customWidth="1"/>
    <col min="4101" max="4101" width="9.28515625" customWidth="1"/>
    <col min="4102" max="4102" width="10.42578125" customWidth="1"/>
    <col min="4103" max="4103" width="8.85546875" customWidth="1"/>
    <col min="4104" max="4104" width="9.5703125" customWidth="1"/>
    <col min="4105" max="4105" width="10" customWidth="1"/>
    <col min="4106" max="4106" width="9.5703125" bestFit="1" customWidth="1"/>
    <col min="4348" max="4348" width="10.140625" customWidth="1"/>
    <col min="4349" max="4349" width="8.5703125" customWidth="1"/>
    <col min="4350" max="4350" width="14.140625" customWidth="1"/>
    <col min="4351" max="4351" width="13.140625" customWidth="1"/>
    <col min="4352" max="4352" width="8.140625" customWidth="1"/>
    <col min="4353" max="4353" width="16.28515625" customWidth="1"/>
    <col min="4354" max="4354" width="12.7109375" customWidth="1"/>
    <col min="4355" max="4355" width="13.85546875" customWidth="1"/>
    <col min="4356" max="4356" width="15.140625" customWidth="1"/>
    <col min="4357" max="4357" width="9.28515625" customWidth="1"/>
    <col min="4358" max="4358" width="10.42578125" customWidth="1"/>
    <col min="4359" max="4359" width="8.85546875" customWidth="1"/>
    <col min="4360" max="4360" width="9.5703125" customWidth="1"/>
    <col min="4361" max="4361" width="10" customWidth="1"/>
    <col min="4362" max="4362" width="9.5703125" bestFit="1" customWidth="1"/>
    <col min="4604" max="4604" width="10.140625" customWidth="1"/>
    <col min="4605" max="4605" width="8.5703125" customWidth="1"/>
    <col min="4606" max="4606" width="14.140625" customWidth="1"/>
    <col min="4607" max="4607" width="13.140625" customWidth="1"/>
    <col min="4608" max="4608" width="8.140625" customWidth="1"/>
    <col min="4609" max="4609" width="16.28515625" customWidth="1"/>
    <col min="4610" max="4610" width="12.7109375" customWidth="1"/>
    <col min="4611" max="4611" width="13.85546875" customWidth="1"/>
    <col min="4612" max="4612" width="15.140625" customWidth="1"/>
    <col min="4613" max="4613" width="9.28515625" customWidth="1"/>
    <col min="4614" max="4614" width="10.42578125" customWidth="1"/>
    <col min="4615" max="4615" width="8.85546875" customWidth="1"/>
    <col min="4616" max="4616" width="9.5703125" customWidth="1"/>
    <col min="4617" max="4617" width="10" customWidth="1"/>
    <col min="4618" max="4618" width="9.5703125" bestFit="1" customWidth="1"/>
    <col min="4860" max="4860" width="10.140625" customWidth="1"/>
    <col min="4861" max="4861" width="8.5703125" customWidth="1"/>
    <col min="4862" max="4862" width="14.140625" customWidth="1"/>
    <col min="4863" max="4863" width="13.140625" customWidth="1"/>
    <col min="4864" max="4864" width="8.140625" customWidth="1"/>
    <col min="4865" max="4865" width="16.28515625" customWidth="1"/>
    <col min="4866" max="4866" width="12.7109375" customWidth="1"/>
    <col min="4867" max="4867" width="13.85546875" customWidth="1"/>
    <col min="4868" max="4868" width="15.140625" customWidth="1"/>
    <col min="4869" max="4869" width="9.28515625" customWidth="1"/>
    <col min="4870" max="4870" width="10.42578125" customWidth="1"/>
    <col min="4871" max="4871" width="8.85546875" customWidth="1"/>
    <col min="4872" max="4872" width="9.5703125" customWidth="1"/>
    <col min="4873" max="4873" width="10" customWidth="1"/>
    <col min="4874" max="4874" width="9.5703125" bestFit="1" customWidth="1"/>
    <col min="5116" max="5116" width="10.140625" customWidth="1"/>
    <col min="5117" max="5117" width="8.5703125" customWidth="1"/>
    <col min="5118" max="5118" width="14.140625" customWidth="1"/>
    <col min="5119" max="5119" width="13.140625" customWidth="1"/>
    <col min="5120" max="5120" width="8.140625" customWidth="1"/>
    <col min="5121" max="5121" width="16.28515625" customWidth="1"/>
    <col min="5122" max="5122" width="12.7109375" customWidth="1"/>
    <col min="5123" max="5123" width="13.85546875" customWidth="1"/>
    <col min="5124" max="5124" width="15.140625" customWidth="1"/>
    <col min="5125" max="5125" width="9.28515625" customWidth="1"/>
    <col min="5126" max="5126" width="10.42578125" customWidth="1"/>
    <col min="5127" max="5127" width="8.85546875" customWidth="1"/>
    <col min="5128" max="5128" width="9.5703125" customWidth="1"/>
    <col min="5129" max="5129" width="10" customWidth="1"/>
    <col min="5130" max="5130" width="9.5703125" bestFit="1" customWidth="1"/>
    <col min="5372" max="5372" width="10.140625" customWidth="1"/>
    <col min="5373" max="5373" width="8.5703125" customWidth="1"/>
    <col min="5374" max="5374" width="14.140625" customWidth="1"/>
    <col min="5375" max="5375" width="13.140625" customWidth="1"/>
    <col min="5376" max="5376" width="8.140625" customWidth="1"/>
    <col min="5377" max="5377" width="16.28515625" customWidth="1"/>
    <col min="5378" max="5378" width="12.7109375" customWidth="1"/>
    <col min="5379" max="5379" width="13.85546875" customWidth="1"/>
    <col min="5380" max="5380" width="15.140625" customWidth="1"/>
    <col min="5381" max="5381" width="9.28515625" customWidth="1"/>
    <col min="5382" max="5382" width="10.42578125" customWidth="1"/>
    <col min="5383" max="5383" width="8.85546875" customWidth="1"/>
    <col min="5384" max="5384" width="9.5703125" customWidth="1"/>
    <col min="5385" max="5385" width="10" customWidth="1"/>
    <col min="5386" max="5386" width="9.5703125" bestFit="1" customWidth="1"/>
    <col min="5628" max="5628" width="10.140625" customWidth="1"/>
    <col min="5629" max="5629" width="8.5703125" customWidth="1"/>
    <col min="5630" max="5630" width="14.140625" customWidth="1"/>
    <col min="5631" max="5631" width="13.140625" customWidth="1"/>
    <col min="5632" max="5632" width="8.140625" customWidth="1"/>
    <col min="5633" max="5633" width="16.28515625" customWidth="1"/>
    <col min="5634" max="5634" width="12.7109375" customWidth="1"/>
    <col min="5635" max="5635" width="13.85546875" customWidth="1"/>
    <col min="5636" max="5636" width="15.140625" customWidth="1"/>
    <col min="5637" max="5637" width="9.28515625" customWidth="1"/>
    <col min="5638" max="5638" width="10.42578125" customWidth="1"/>
    <col min="5639" max="5639" width="8.85546875" customWidth="1"/>
    <col min="5640" max="5640" width="9.5703125" customWidth="1"/>
    <col min="5641" max="5641" width="10" customWidth="1"/>
    <col min="5642" max="5642" width="9.5703125" bestFit="1" customWidth="1"/>
    <col min="5884" max="5884" width="10.140625" customWidth="1"/>
    <col min="5885" max="5885" width="8.5703125" customWidth="1"/>
    <col min="5886" max="5886" width="14.140625" customWidth="1"/>
    <col min="5887" max="5887" width="13.140625" customWidth="1"/>
    <col min="5888" max="5888" width="8.140625" customWidth="1"/>
    <col min="5889" max="5889" width="16.28515625" customWidth="1"/>
    <col min="5890" max="5890" width="12.7109375" customWidth="1"/>
    <col min="5891" max="5891" width="13.85546875" customWidth="1"/>
    <col min="5892" max="5892" width="15.140625" customWidth="1"/>
    <col min="5893" max="5893" width="9.28515625" customWidth="1"/>
    <col min="5894" max="5894" width="10.42578125" customWidth="1"/>
    <col min="5895" max="5895" width="8.85546875" customWidth="1"/>
    <col min="5896" max="5896" width="9.5703125" customWidth="1"/>
    <col min="5897" max="5897" width="10" customWidth="1"/>
    <col min="5898" max="5898" width="9.5703125" bestFit="1" customWidth="1"/>
    <col min="6140" max="6140" width="10.140625" customWidth="1"/>
    <col min="6141" max="6141" width="8.5703125" customWidth="1"/>
    <col min="6142" max="6142" width="14.140625" customWidth="1"/>
    <col min="6143" max="6143" width="13.140625" customWidth="1"/>
    <col min="6144" max="6144" width="8.140625" customWidth="1"/>
    <col min="6145" max="6145" width="16.28515625" customWidth="1"/>
    <col min="6146" max="6146" width="12.7109375" customWidth="1"/>
    <col min="6147" max="6147" width="13.85546875" customWidth="1"/>
    <col min="6148" max="6148" width="15.140625" customWidth="1"/>
    <col min="6149" max="6149" width="9.28515625" customWidth="1"/>
    <col min="6150" max="6150" width="10.42578125" customWidth="1"/>
    <col min="6151" max="6151" width="8.85546875" customWidth="1"/>
    <col min="6152" max="6152" width="9.5703125" customWidth="1"/>
    <col min="6153" max="6153" width="10" customWidth="1"/>
    <col min="6154" max="6154" width="9.5703125" bestFit="1" customWidth="1"/>
    <col min="6396" max="6396" width="10.140625" customWidth="1"/>
    <col min="6397" max="6397" width="8.5703125" customWidth="1"/>
    <col min="6398" max="6398" width="14.140625" customWidth="1"/>
    <col min="6399" max="6399" width="13.140625" customWidth="1"/>
    <col min="6400" max="6400" width="8.140625" customWidth="1"/>
    <col min="6401" max="6401" width="16.28515625" customWidth="1"/>
    <col min="6402" max="6402" width="12.7109375" customWidth="1"/>
    <col min="6403" max="6403" width="13.85546875" customWidth="1"/>
    <col min="6404" max="6404" width="15.140625" customWidth="1"/>
    <col min="6405" max="6405" width="9.28515625" customWidth="1"/>
    <col min="6406" max="6406" width="10.42578125" customWidth="1"/>
    <col min="6407" max="6407" width="8.85546875" customWidth="1"/>
    <col min="6408" max="6408" width="9.5703125" customWidth="1"/>
    <col min="6409" max="6409" width="10" customWidth="1"/>
    <col min="6410" max="6410" width="9.5703125" bestFit="1" customWidth="1"/>
    <col min="6652" max="6652" width="10.140625" customWidth="1"/>
    <col min="6653" max="6653" width="8.5703125" customWidth="1"/>
    <col min="6654" max="6654" width="14.140625" customWidth="1"/>
    <col min="6655" max="6655" width="13.140625" customWidth="1"/>
    <col min="6656" max="6656" width="8.140625" customWidth="1"/>
    <col min="6657" max="6657" width="16.28515625" customWidth="1"/>
    <col min="6658" max="6658" width="12.7109375" customWidth="1"/>
    <col min="6659" max="6659" width="13.85546875" customWidth="1"/>
    <col min="6660" max="6660" width="15.140625" customWidth="1"/>
    <col min="6661" max="6661" width="9.28515625" customWidth="1"/>
    <col min="6662" max="6662" width="10.42578125" customWidth="1"/>
    <col min="6663" max="6663" width="8.85546875" customWidth="1"/>
    <col min="6664" max="6664" width="9.5703125" customWidth="1"/>
    <col min="6665" max="6665" width="10" customWidth="1"/>
    <col min="6666" max="6666" width="9.5703125" bestFit="1" customWidth="1"/>
    <col min="6908" max="6908" width="10.140625" customWidth="1"/>
    <col min="6909" max="6909" width="8.5703125" customWidth="1"/>
    <col min="6910" max="6910" width="14.140625" customWidth="1"/>
    <col min="6911" max="6911" width="13.140625" customWidth="1"/>
    <col min="6912" max="6912" width="8.140625" customWidth="1"/>
    <col min="6913" max="6913" width="16.28515625" customWidth="1"/>
    <col min="6914" max="6914" width="12.7109375" customWidth="1"/>
    <col min="6915" max="6915" width="13.85546875" customWidth="1"/>
    <col min="6916" max="6916" width="15.140625" customWidth="1"/>
    <col min="6917" max="6917" width="9.28515625" customWidth="1"/>
    <col min="6918" max="6918" width="10.42578125" customWidth="1"/>
    <col min="6919" max="6919" width="8.85546875" customWidth="1"/>
    <col min="6920" max="6920" width="9.5703125" customWidth="1"/>
    <col min="6921" max="6921" width="10" customWidth="1"/>
    <col min="6922" max="6922" width="9.5703125" bestFit="1" customWidth="1"/>
    <col min="7164" max="7164" width="10.140625" customWidth="1"/>
    <col min="7165" max="7165" width="8.5703125" customWidth="1"/>
    <col min="7166" max="7166" width="14.140625" customWidth="1"/>
    <col min="7167" max="7167" width="13.140625" customWidth="1"/>
    <col min="7168" max="7168" width="8.140625" customWidth="1"/>
    <col min="7169" max="7169" width="16.28515625" customWidth="1"/>
    <col min="7170" max="7170" width="12.7109375" customWidth="1"/>
    <col min="7171" max="7171" width="13.85546875" customWidth="1"/>
    <col min="7172" max="7172" width="15.140625" customWidth="1"/>
    <col min="7173" max="7173" width="9.28515625" customWidth="1"/>
    <col min="7174" max="7174" width="10.42578125" customWidth="1"/>
    <col min="7175" max="7175" width="8.85546875" customWidth="1"/>
    <col min="7176" max="7176" width="9.5703125" customWidth="1"/>
    <col min="7177" max="7177" width="10" customWidth="1"/>
    <col min="7178" max="7178" width="9.5703125" bestFit="1" customWidth="1"/>
    <col min="7420" max="7420" width="10.140625" customWidth="1"/>
    <col min="7421" max="7421" width="8.5703125" customWidth="1"/>
    <col min="7422" max="7422" width="14.140625" customWidth="1"/>
    <col min="7423" max="7423" width="13.140625" customWidth="1"/>
    <col min="7424" max="7424" width="8.140625" customWidth="1"/>
    <col min="7425" max="7425" width="16.28515625" customWidth="1"/>
    <col min="7426" max="7426" width="12.7109375" customWidth="1"/>
    <col min="7427" max="7427" width="13.85546875" customWidth="1"/>
    <col min="7428" max="7428" width="15.140625" customWidth="1"/>
    <col min="7429" max="7429" width="9.28515625" customWidth="1"/>
    <col min="7430" max="7430" width="10.42578125" customWidth="1"/>
    <col min="7431" max="7431" width="8.85546875" customWidth="1"/>
    <col min="7432" max="7432" width="9.5703125" customWidth="1"/>
    <col min="7433" max="7433" width="10" customWidth="1"/>
    <col min="7434" max="7434" width="9.5703125" bestFit="1" customWidth="1"/>
    <col min="7676" max="7676" width="10.140625" customWidth="1"/>
    <col min="7677" max="7677" width="8.5703125" customWidth="1"/>
    <col min="7678" max="7678" width="14.140625" customWidth="1"/>
    <col min="7679" max="7679" width="13.140625" customWidth="1"/>
    <col min="7680" max="7680" width="8.140625" customWidth="1"/>
    <col min="7681" max="7681" width="16.28515625" customWidth="1"/>
    <col min="7682" max="7682" width="12.7109375" customWidth="1"/>
    <col min="7683" max="7683" width="13.85546875" customWidth="1"/>
    <col min="7684" max="7684" width="15.140625" customWidth="1"/>
    <col min="7685" max="7685" width="9.28515625" customWidth="1"/>
    <col min="7686" max="7686" width="10.42578125" customWidth="1"/>
    <col min="7687" max="7687" width="8.85546875" customWidth="1"/>
    <col min="7688" max="7688" width="9.5703125" customWidth="1"/>
    <col min="7689" max="7689" width="10" customWidth="1"/>
    <col min="7690" max="7690" width="9.5703125" bestFit="1" customWidth="1"/>
    <col min="7932" max="7932" width="10.140625" customWidth="1"/>
    <col min="7933" max="7933" width="8.5703125" customWidth="1"/>
    <col min="7934" max="7934" width="14.140625" customWidth="1"/>
    <col min="7935" max="7935" width="13.140625" customWidth="1"/>
    <col min="7936" max="7936" width="8.140625" customWidth="1"/>
    <col min="7937" max="7937" width="16.28515625" customWidth="1"/>
    <col min="7938" max="7938" width="12.7109375" customWidth="1"/>
    <col min="7939" max="7939" width="13.85546875" customWidth="1"/>
    <col min="7940" max="7940" width="15.140625" customWidth="1"/>
    <col min="7941" max="7941" width="9.28515625" customWidth="1"/>
    <col min="7942" max="7942" width="10.42578125" customWidth="1"/>
    <col min="7943" max="7943" width="8.85546875" customWidth="1"/>
    <col min="7944" max="7944" width="9.5703125" customWidth="1"/>
    <col min="7945" max="7945" width="10" customWidth="1"/>
    <col min="7946" max="7946" width="9.5703125" bestFit="1" customWidth="1"/>
    <col min="8188" max="8188" width="10.140625" customWidth="1"/>
    <col min="8189" max="8189" width="8.5703125" customWidth="1"/>
    <col min="8190" max="8190" width="14.140625" customWidth="1"/>
    <col min="8191" max="8191" width="13.140625" customWidth="1"/>
    <col min="8192" max="8192" width="8.140625" customWidth="1"/>
    <col min="8193" max="8193" width="16.28515625" customWidth="1"/>
    <col min="8194" max="8194" width="12.7109375" customWidth="1"/>
    <col min="8195" max="8195" width="13.85546875" customWidth="1"/>
    <col min="8196" max="8196" width="15.140625" customWidth="1"/>
    <col min="8197" max="8197" width="9.28515625" customWidth="1"/>
    <col min="8198" max="8198" width="10.42578125" customWidth="1"/>
    <col min="8199" max="8199" width="8.85546875" customWidth="1"/>
    <col min="8200" max="8200" width="9.5703125" customWidth="1"/>
    <col min="8201" max="8201" width="10" customWidth="1"/>
    <col min="8202" max="8202" width="9.5703125" bestFit="1" customWidth="1"/>
    <col min="8444" max="8444" width="10.140625" customWidth="1"/>
    <col min="8445" max="8445" width="8.5703125" customWidth="1"/>
    <col min="8446" max="8446" width="14.140625" customWidth="1"/>
    <col min="8447" max="8447" width="13.140625" customWidth="1"/>
    <col min="8448" max="8448" width="8.140625" customWidth="1"/>
    <col min="8449" max="8449" width="16.28515625" customWidth="1"/>
    <col min="8450" max="8450" width="12.7109375" customWidth="1"/>
    <col min="8451" max="8451" width="13.85546875" customWidth="1"/>
    <col min="8452" max="8452" width="15.140625" customWidth="1"/>
    <col min="8453" max="8453" width="9.28515625" customWidth="1"/>
    <col min="8454" max="8454" width="10.42578125" customWidth="1"/>
    <col min="8455" max="8455" width="8.85546875" customWidth="1"/>
    <col min="8456" max="8456" width="9.5703125" customWidth="1"/>
    <col min="8457" max="8457" width="10" customWidth="1"/>
    <col min="8458" max="8458" width="9.5703125" bestFit="1" customWidth="1"/>
    <col min="8700" max="8700" width="10.140625" customWidth="1"/>
    <col min="8701" max="8701" width="8.5703125" customWidth="1"/>
    <col min="8702" max="8702" width="14.140625" customWidth="1"/>
    <col min="8703" max="8703" width="13.140625" customWidth="1"/>
    <col min="8704" max="8704" width="8.140625" customWidth="1"/>
    <col min="8705" max="8705" width="16.28515625" customWidth="1"/>
    <col min="8706" max="8706" width="12.7109375" customWidth="1"/>
    <col min="8707" max="8707" width="13.85546875" customWidth="1"/>
    <col min="8708" max="8708" width="15.140625" customWidth="1"/>
    <col min="8709" max="8709" width="9.28515625" customWidth="1"/>
    <col min="8710" max="8710" width="10.42578125" customWidth="1"/>
    <col min="8711" max="8711" width="8.85546875" customWidth="1"/>
    <col min="8712" max="8712" width="9.5703125" customWidth="1"/>
    <col min="8713" max="8713" width="10" customWidth="1"/>
    <col min="8714" max="8714" width="9.5703125" bestFit="1" customWidth="1"/>
    <col min="8956" max="8956" width="10.140625" customWidth="1"/>
    <col min="8957" max="8957" width="8.5703125" customWidth="1"/>
    <col min="8958" max="8958" width="14.140625" customWidth="1"/>
    <col min="8959" max="8959" width="13.140625" customWidth="1"/>
    <col min="8960" max="8960" width="8.140625" customWidth="1"/>
    <col min="8961" max="8961" width="16.28515625" customWidth="1"/>
    <col min="8962" max="8962" width="12.7109375" customWidth="1"/>
    <col min="8963" max="8963" width="13.85546875" customWidth="1"/>
    <col min="8964" max="8964" width="15.140625" customWidth="1"/>
    <col min="8965" max="8965" width="9.28515625" customWidth="1"/>
    <col min="8966" max="8966" width="10.42578125" customWidth="1"/>
    <col min="8967" max="8967" width="8.85546875" customWidth="1"/>
    <col min="8968" max="8968" width="9.5703125" customWidth="1"/>
    <col min="8969" max="8969" width="10" customWidth="1"/>
    <col min="8970" max="8970" width="9.5703125" bestFit="1" customWidth="1"/>
    <col min="9212" max="9212" width="10.140625" customWidth="1"/>
    <col min="9213" max="9213" width="8.5703125" customWidth="1"/>
    <col min="9214" max="9214" width="14.140625" customWidth="1"/>
    <col min="9215" max="9215" width="13.140625" customWidth="1"/>
    <col min="9216" max="9216" width="8.140625" customWidth="1"/>
    <col min="9217" max="9217" width="16.28515625" customWidth="1"/>
    <col min="9218" max="9218" width="12.7109375" customWidth="1"/>
    <col min="9219" max="9219" width="13.85546875" customWidth="1"/>
    <col min="9220" max="9220" width="15.140625" customWidth="1"/>
    <col min="9221" max="9221" width="9.28515625" customWidth="1"/>
    <col min="9222" max="9222" width="10.42578125" customWidth="1"/>
    <col min="9223" max="9223" width="8.85546875" customWidth="1"/>
    <col min="9224" max="9224" width="9.5703125" customWidth="1"/>
    <col min="9225" max="9225" width="10" customWidth="1"/>
    <col min="9226" max="9226" width="9.5703125" bestFit="1" customWidth="1"/>
    <col min="9468" max="9468" width="10.140625" customWidth="1"/>
    <col min="9469" max="9469" width="8.5703125" customWidth="1"/>
    <col min="9470" max="9470" width="14.140625" customWidth="1"/>
    <col min="9471" max="9471" width="13.140625" customWidth="1"/>
    <col min="9472" max="9472" width="8.140625" customWidth="1"/>
    <col min="9473" max="9473" width="16.28515625" customWidth="1"/>
    <col min="9474" max="9474" width="12.7109375" customWidth="1"/>
    <col min="9475" max="9475" width="13.85546875" customWidth="1"/>
    <col min="9476" max="9476" width="15.140625" customWidth="1"/>
    <col min="9477" max="9477" width="9.28515625" customWidth="1"/>
    <col min="9478" max="9478" width="10.42578125" customWidth="1"/>
    <col min="9479" max="9479" width="8.85546875" customWidth="1"/>
    <col min="9480" max="9480" width="9.5703125" customWidth="1"/>
    <col min="9481" max="9481" width="10" customWidth="1"/>
    <col min="9482" max="9482" width="9.5703125" bestFit="1" customWidth="1"/>
    <col min="9724" max="9724" width="10.140625" customWidth="1"/>
    <col min="9725" max="9725" width="8.5703125" customWidth="1"/>
    <col min="9726" max="9726" width="14.140625" customWidth="1"/>
    <col min="9727" max="9727" width="13.140625" customWidth="1"/>
    <col min="9728" max="9728" width="8.140625" customWidth="1"/>
    <col min="9729" max="9729" width="16.28515625" customWidth="1"/>
    <col min="9730" max="9730" width="12.7109375" customWidth="1"/>
    <col min="9731" max="9731" width="13.85546875" customWidth="1"/>
    <col min="9732" max="9732" width="15.140625" customWidth="1"/>
    <col min="9733" max="9733" width="9.28515625" customWidth="1"/>
    <col min="9734" max="9734" width="10.42578125" customWidth="1"/>
    <col min="9735" max="9735" width="8.85546875" customWidth="1"/>
    <col min="9736" max="9736" width="9.5703125" customWidth="1"/>
    <col min="9737" max="9737" width="10" customWidth="1"/>
    <col min="9738" max="9738" width="9.5703125" bestFit="1" customWidth="1"/>
    <col min="9980" max="9980" width="10.140625" customWidth="1"/>
    <col min="9981" max="9981" width="8.5703125" customWidth="1"/>
    <col min="9982" max="9982" width="14.140625" customWidth="1"/>
    <col min="9983" max="9983" width="13.140625" customWidth="1"/>
    <col min="9984" max="9984" width="8.140625" customWidth="1"/>
    <col min="9985" max="9985" width="16.28515625" customWidth="1"/>
    <col min="9986" max="9986" width="12.7109375" customWidth="1"/>
    <col min="9987" max="9987" width="13.85546875" customWidth="1"/>
    <col min="9988" max="9988" width="15.140625" customWidth="1"/>
    <col min="9989" max="9989" width="9.28515625" customWidth="1"/>
    <col min="9990" max="9990" width="10.42578125" customWidth="1"/>
    <col min="9991" max="9991" width="8.85546875" customWidth="1"/>
    <col min="9992" max="9992" width="9.5703125" customWidth="1"/>
    <col min="9993" max="9993" width="10" customWidth="1"/>
    <col min="9994" max="9994" width="9.5703125" bestFit="1" customWidth="1"/>
    <col min="10236" max="10236" width="10.140625" customWidth="1"/>
    <col min="10237" max="10237" width="8.5703125" customWidth="1"/>
    <col min="10238" max="10238" width="14.140625" customWidth="1"/>
    <col min="10239" max="10239" width="13.140625" customWidth="1"/>
    <col min="10240" max="10240" width="8.140625" customWidth="1"/>
    <col min="10241" max="10241" width="16.28515625" customWidth="1"/>
    <col min="10242" max="10242" width="12.7109375" customWidth="1"/>
    <col min="10243" max="10243" width="13.85546875" customWidth="1"/>
    <col min="10244" max="10244" width="15.140625" customWidth="1"/>
    <col min="10245" max="10245" width="9.28515625" customWidth="1"/>
    <col min="10246" max="10246" width="10.42578125" customWidth="1"/>
    <col min="10247" max="10247" width="8.85546875" customWidth="1"/>
    <col min="10248" max="10248" width="9.5703125" customWidth="1"/>
    <col min="10249" max="10249" width="10" customWidth="1"/>
    <col min="10250" max="10250" width="9.5703125" bestFit="1" customWidth="1"/>
    <col min="10492" max="10492" width="10.140625" customWidth="1"/>
    <col min="10493" max="10493" width="8.5703125" customWidth="1"/>
    <col min="10494" max="10494" width="14.140625" customWidth="1"/>
    <col min="10495" max="10495" width="13.140625" customWidth="1"/>
    <col min="10496" max="10496" width="8.140625" customWidth="1"/>
    <col min="10497" max="10497" width="16.28515625" customWidth="1"/>
    <col min="10498" max="10498" width="12.7109375" customWidth="1"/>
    <col min="10499" max="10499" width="13.85546875" customWidth="1"/>
    <col min="10500" max="10500" width="15.140625" customWidth="1"/>
    <col min="10501" max="10501" width="9.28515625" customWidth="1"/>
    <col min="10502" max="10502" width="10.42578125" customWidth="1"/>
    <col min="10503" max="10503" width="8.85546875" customWidth="1"/>
    <col min="10504" max="10504" width="9.5703125" customWidth="1"/>
    <col min="10505" max="10505" width="10" customWidth="1"/>
    <col min="10506" max="10506" width="9.5703125" bestFit="1" customWidth="1"/>
    <col min="10748" max="10748" width="10.140625" customWidth="1"/>
    <col min="10749" max="10749" width="8.5703125" customWidth="1"/>
    <col min="10750" max="10750" width="14.140625" customWidth="1"/>
    <col min="10751" max="10751" width="13.140625" customWidth="1"/>
    <col min="10752" max="10752" width="8.140625" customWidth="1"/>
    <col min="10753" max="10753" width="16.28515625" customWidth="1"/>
    <col min="10754" max="10754" width="12.7109375" customWidth="1"/>
    <col min="10755" max="10755" width="13.85546875" customWidth="1"/>
    <col min="10756" max="10756" width="15.140625" customWidth="1"/>
    <col min="10757" max="10757" width="9.28515625" customWidth="1"/>
    <col min="10758" max="10758" width="10.42578125" customWidth="1"/>
    <col min="10759" max="10759" width="8.85546875" customWidth="1"/>
    <col min="10760" max="10760" width="9.5703125" customWidth="1"/>
    <col min="10761" max="10761" width="10" customWidth="1"/>
    <col min="10762" max="10762" width="9.5703125" bestFit="1" customWidth="1"/>
    <col min="11004" max="11004" width="10.140625" customWidth="1"/>
    <col min="11005" max="11005" width="8.5703125" customWidth="1"/>
    <col min="11006" max="11006" width="14.140625" customWidth="1"/>
    <col min="11007" max="11007" width="13.140625" customWidth="1"/>
    <col min="11008" max="11008" width="8.140625" customWidth="1"/>
    <col min="11009" max="11009" width="16.28515625" customWidth="1"/>
    <col min="11010" max="11010" width="12.7109375" customWidth="1"/>
    <col min="11011" max="11011" width="13.85546875" customWidth="1"/>
    <col min="11012" max="11012" width="15.140625" customWidth="1"/>
    <col min="11013" max="11013" width="9.28515625" customWidth="1"/>
    <col min="11014" max="11014" width="10.42578125" customWidth="1"/>
    <col min="11015" max="11015" width="8.85546875" customWidth="1"/>
    <col min="11016" max="11016" width="9.5703125" customWidth="1"/>
    <col min="11017" max="11017" width="10" customWidth="1"/>
    <col min="11018" max="11018" width="9.5703125" bestFit="1" customWidth="1"/>
    <col min="11260" max="11260" width="10.140625" customWidth="1"/>
    <col min="11261" max="11261" width="8.5703125" customWidth="1"/>
    <col min="11262" max="11262" width="14.140625" customWidth="1"/>
    <col min="11263" max="11263" width="13.140625" customWidth="1"/>
    <col min="11264" max="11264" width="8.140625" customWidth="1"/>
    <col min="11265" max="11265" width="16.28515625" customWidth="1"/>
    <col min="11266" max="11266" width="12.7109375" customWidth="1"/>
    <col min="11267" max="11267" width="13.85546875" customWidth="1"/>
    <col min="11268" max="11268" width="15.140625" customWidth="1"/>
    <col min="11269" max="11269" width="9.28515625" customWidth="1"/>
    <col min="11270" max="11270" width="10.42578125" customWidth="1"/>
    <col min="11271" max="11271" width="8.85546875" customWidth="1"/>
    <col min="11272" max="11272" width="9.5703125" customWidth="1"/>
    <col min="11273" max="11273" width="10" customWidth="1"/>
    <col min="11274" max="11274" width="9.5703125" bestFit="1" customWidth="1"/>
    <col min="11516" max="11516" width="10.140625" customWidth="1"/>
    <col min="11517" max="11517" width="8.5703125" customWidth="1"/>
    <col min="11518" max="11518" width="14.140625" customWidth="1"/>
    <col min="11519" max="11519" width="13.140625" customWidth="1"/>
    <col min="11520" max="11520" width="8.140625" customWidth="1"/>
    <col min="11521" max="11521" width="16.28515625" customWidth="1"/>
    <col min="11522" max="11522" width="12.7109375" customWidth="1"/>
    <col min="11523" max="11523" width="13.85546875" customWidth="1"/>
    <col min="11524" max="11524" width="15.140625" customWidth="1"/>
    <col min="11525" max="11525" width="9.28515625" customWidth="1"/>
    <col min="11526" max="11526" width="10.42578125" customWidth="1"/>
    <col min="11527" max="11527" width="8.85546875" customWidth="1"/>
    <col min="11528" max="11528" width="9.5703125" customWidth="1"/>
    <col min="11529" max="11529" width="10" customWidth="1"/>
    <col min="11530" max="11530" width="9.5703125" bestFit="1" customWidth="1"/>
    <col min="11772" max="11772" width="10.140625" customWidth="1"/>
    <col min="11773" max="11773" width="8.5703125" customWidth="1"/>
    <col min="11774" max="11774" width="14.140625" customWidth="1"/>
    <col min="11775" max="11775" width="13.140625" customWidth="1"/>
    <col min="11776" max="11776" width="8.140625" customWidth="1"/>
    <col min="11777" max="11777" width="16.28515625" customWidth="1"/>
    <col min="11778" max="11778" width="12.7109375" customWidth="1"/>
    <col min="11779" max="11779" width="13.85546875" customWidth="1"/>
    <col min="11780" max="11780" width="15.140625" customWidth="1"/>
    <col min="11781" max="11781" width="9.28515625" customWidth="1"/>
    <col min="11782" max="11782" width="10.42578125" customWidth="1"/>
    <col min="11783" max="11783" width="8.85546875" customWidth="1"/>
    <col min="11784" max="11784" width="9.5703125" customWidth="1"/>
    <col min="11785" max="11785" width="10" customWidth="1"/>
    <col min="11786" max="11786" width="9.5703125" bestFit="1" customWidth="1"/>
    <col min="12028" max="12028" width="10.140625" customWidth="1"/>
    <col min="12029" max="12029" width="8.5703125" customWidth="1"/>
    <col min="12030" max="12030" width="14.140625" customWidth="1"/>
    <col min="12031" max="12031" width="13.140625" customWidth="1"/>
    <col min="12032" max="12032" width="8.140625" customWidth="1"/>
    <col min="12033" max="12033" width="16.28515625" customWidth="1"/>
    <col min="12034" max="12034" width="12.7109375" customWidth="1"/>
    <col min="12035" max="12035" width="13.85546875" customWidth="1"/>
    <col min="12036" max="12036" width="15.140625" customWidth="1"/>
    <col min="12037" max="12037" width="9.28515625" customWidth="1"/>
    <col min="12038" max="12038" width="10.42578125" customWidth="1"/>
    <col min="12039" max="12039" width="8.85546875" customWidth="1"/>
    <col min="12040" max="12040" width="9.5703125" customWidth="1"/>
    <col min="12041" max="12041" width="10" customWidth="1"/>
    <col min="12042" max="12042" width="9.5703125" bestFit="1" customWidth="1"/>
    <col min="12284" max="12284" width="10.140625" customWidth="1"/>
    <col min="12285" max="12285" width="8.5703125" customWidth="1"/>
    <col min="12286" max="12286" width="14.140625" customWidth="1"/>
    <col min="12287" max="12287" width="13.140625" customWidth="1"/>
    <col min="12288" max="12288" width="8.140625" customWidth="1"/>
    <col min="12289" max="12289" width="16.28515625" customWidth="1"/>
    <col min="12290" max="12290" width="12.7109375" customWidth="1"/>
    <col min="12291" max="12291" width="13.85546875" customWidth="1"/>
    <col min="12292" max="12292" width="15.140625" customWidth="1"/>
    <col min="12293" max="12293" width="9.28515625" customWidth="1"/>
    <col min="12294" max="12294" width="10.42578125" customWidth="1"/>
    <col min="12295" max="12295" width="8.85546875" customWidth="1"/>
    <col min="12296" max="12296" width="9.5703125" customWidth="1"/>
    <col min="12297" max="12297" width="10" customWidth="1"/>
    <col min="12298" max="12298" width="9.5703125" bestFit="1" customWidth="1"/>
    <col min="12540" max="12540" width="10.140625" customWidth="1"/>
    <col min="12541" max="12541" width="8.5703125" customWidth="1"/>
    <col min="12542" max="12542" width="14.140625" customWidth="1"/>
    <col min="12543" max="12543" width="13.140625" customWidth="1"/>
    <col min="12544" max="12544" width="8.140625" customWidth="1"/>
    <col min="12545" max="12545" width="16.28515625" customWidth="1"/>
    <col min="12546" max="12546" width="12.7109375" customWidth="1"/>
    <col min="12547" max="12547" width="13.85546875" customWidth="1"/>
    <col min="12548" max="12548" width="15.140625" customWidth="1"/>
    <col min="12549" max="12549" width="9.28515625" customWidth="1"/>
    <col min="12550" max="12550" width="10.42578125" customWidth="1"/>
    <col min="12551" max="12551" width="8.85546875" customWidth="1"/>
    <col min="12552" max="12552" width="9.5703125" customWidth="1"/>
    <col min="12553" max="12553" width="10" customWidth="1"/>
    <col min="12554" max="12554" width="9.5703125" bestFit="1" customWidth="1"/>
    <col min="12796" max="12796" width="10.140625" customWidth="1"/>
    <col min="12797" max="12797" width="8.5703125" customWidth="1"/>
    <col min="12798" max="12798" width="14.140625" customWidth="1"/>
    <col min="12799" max="12799" width="13.140625" customWidth="1"/>
    <col min="12800" max="12800" width="8.140625" customWidth="1"/>
    <col min="12801" max="12801" width="16.28515625" customWidth="1"/>
    <col min="12802" max="12802" width="12.7109375" customWidth="1"/>
    <col min="12803" max="12803" width="13.85546875" customWidth="1"/>
    <col min="12804" max="12804" width="15.140625" customWidth="1"/>
    <col min="12805" max="12805" width="9.28515625" customWidth="1"/>
    <col min="12806" max="12806" width="10.42578125" customWidth="1"/>
    <col min="12807" max="12807" width="8.85546875" customWidth="1"/>
    <col min="12808" max="12808" width="9.5703125" customWidth="1"/>
    <col min="12809" max="12809" width="10" customWidth="1"/>
    <col min="12810" max="12810" width="9.5703125" bestFit="1" customWidth="1"/>
    <col min="13052" max="13052" width="10.140625" customWidth="1"/>
    <col min="13053" max="13053" width="8.5703125" customWidth="1"/>
    <col min="13054" max="13054" width="14.140625" customWidth="1"/>
    <col min="13055" max="13055" width="13.140625" customWidth="1"/>
    <col min="13056" max="13056" width="8.140625" customWidth="1"/>
    <col min="13057" max="13057" width="16.28515625" customWidth="1"/>
    <col min="13058" max="13058" width="12.7109375" customWidth="1"/>
    <col min="13059" max="13059" width="13.85546875" customWidth="1"/>
    <col min="13060" max="13060" width="15.140625" customWidth="1"/>
    <col min="13061" max="13061" width="9.28515625" customWidth="1"/>
    <col min="13062" max="13062" width="10.42578125" customWidth="1"/>
    <col min="13063" max="13063" width="8.85546875" customWidth="1"/>
    <col min="13064" max="13064" width="9.5703125" customWidth="1"/>
    <col min="13065" max="13065" width="10" customWidth="1"/>
    <col min="13066" max="13066" width="9.5703125" bestFit="1" customWidth="1"/>
    <col min="13308" max="13308" width="10.140625" customWidth="1"/>
    <col min="13309" max="13309" width="8.5703125" customWidth="1"/>
    <col min="13310" max="13310" width="14.140625" customWidth="1"/>
    <col min="13311" max="13311" width="13.140625" customWidth="1"/>
    <col min="13312" max="13312" width="8.140625" customWidth="1"/>
    <col min="13313" max="13313" width="16.28515625" customWidth="1"/>
    <col min="13314" max="13314" width="12.7109375" customWidth="1"/>
    <col min="13315" max="13315" width="13.85546875" customWidth="1"/>
    <col min="13316" max="13316" width="15.140625" customWidth="1"/>
    <col min="13317" max="13317" width="9.28515625" customWidth="1"/>
    <col min="13318" max="13318" width="10.42578125" customWidth="1"/>
    <col min="13319" max="13319" width="8.85546875" customWidth="1"/>
    <col min="13320" max="13320" width="9.5703125" customWidth="1"/>
    <col min="13321" max="13321" width="10" customWidth="1"/>
    <col min="13322" max="13322" width="9.5703125" bestFit="1" customWidth="1"/>
    <col min="13564" max="13564" width="10.140625" customWidth="1"/>
    <col min="13565" max="13565" width="8.5703125" customWidth="1"/>
    <col min="13566" max="13566" width="14.140625" customWidth="1"/>
    <col min="13567" max="13567" width="13.140625" customWidth="1"/>
    <col min="13568" max="13568" width="8.140625" customWidth="1"/>
    <col min="13569" max="13569" width="16.28515625" customWidth="1"/>
    <col min="13570" max="13570" width="12.7109375" customWidth="1"/>
    <col min="13571" max="13571" width="13.85546875" customWidth="1"/>
    <col min="13572" max="13572" width="15.140625" customWidth="1"/>
    <col min="13573" max="13573" width="9.28515625" customWidth="1"/>
    <col min="13574" max="13574" width="10.42578125" customWidth="1"/>
    <col min="13575" max="13575" width="8.85546875" customWidth="1"/>
    <col min="13576" max="13576" width="9.5703125" customWidth="1"/>
    <col min="13577" max="13577" width="10" customWidth="1"/>
    <col min="13578" max="13578" width="9.5703125" bestFit="1" customWidth="1"/>
    <col min="13820" max="13820" width="10.140625" customWidth="1"/>
    <col min="13821" max="13821" width="8.5703125" customWidth="1"/>
    <col min="13822" max="13822" width="14.140625" customWidth="1"/>
    <col min="13823" max="13823" width="13.140625" customWidth="1"/>
    <col min="13824" max="13824" width="8.140625" customWidth="1"/>
    <col min="13825" max="13825" width="16.28515625" customWidth="1"/>
    <col min="13826" max="13826" width="12.7109375" customWidth="1"/>
    <col min="13827" max="13827" width="13.85546875" customWidth="1"/>
    <col min="13828" max="13828" width="15.140625" customWidth="1"/>
    <col min="13829" max="13829" width="9.28515625" customWidth="1"/>
    <col min="13830" max="13830" width="10.42578125" customWidth="1"/>
    <col min="13831" max="13831" width="8.85546875" customWidth="1"/>
    <col min="13832" max="13832" width="9.5703125" customWidth="1"/>
    <col min="13833" max="13833" width="10" customWidth="1"/>
    <col min="13834" max="13834" width="9.5703125" bestFit="1" customWidth="1"/>
    <col min="14076" max="14076" width="10.140625" customWidth="1"/>
    <col min="14077" max="14077" width="8.5703125" customWidth="1"/>
    <col min="14078" max="14078" width="14.140625" customWidth="1"/>
    <col min="14079" max="14079" width="13.140625" customWidth="1"/>
    <col min="14080" max="14080" width="8.140625" customWidth="1"/>
    <col min="14081" max="14081" width="16.28515625" customWidth="1"/>
    <col min="14082" max="14082" width="12.7109375" customWidth="1"/>
    <col min="14083" max="14083" width="13.85546875" customWidth="1"/>
    <col min="14084" max="14084" width="15.140625" customWidth="1"/>
    <col min="14085" max="14085" width="9.28515625" customWidth="1"/>
    <col min="14086" max="14086" width="10.42578125" customWidth="1"/>
    <col min="14087" max="14087" width="8.85546875" customWidth="1"/>
    <col min="14088" max="14088" width="9.5703125" customWidth="1"/>
    <col min="14089" max="14089" width="10" customWidth="1"/>
    <col min="14090" max="14090" width="9.5703125" bestFit="1" customWidth="1"/>
    <col min="14332" max="14332" width="10.140625" customWidth="1"/>
    <col min="14333" max="14333" width="8.5703125" customWidth="1"/>
    <col min="14334" max="14334" width="14.140625" customWidth="1"/>
    <col min="14335" max="14335" width="13.140625" customWidth="1"/>
    <col min="14336" max="14336" width="8.140625" customWidth="1"/>
    <col min="14337" max="14337" width="16.28515625" customWidth="1"/>
    <col min="14338" max="14338" width="12.7109375" customWidth="1"/>
    <col min="14339" max="14339" width="13.85546875" customWidth="1"/>
    <col min="14340" max="14340" width="15.140625" customWidth="1"/>
    <col min="14341" max="14341" width="9.28515625" customWidth="1"/>
    <col min="14342" max="14342" width="10.42578125" customWidth="1"/>
    <col min="14343" max="14343" width="8.85546875" customWidth="1"/>
    <col min="14344" max="14344" width="9.5703125" customWidth="1"/>
    <col min="14345" max="14345" width="10" customWidth="1"/>
    <col min="14346" max="14346" width="9.5703125" bestFit="1" customWidth="1"/>
    <col min="14588" max="14588" width="10.140625" customWidth="1"/>
    <col min="14589" max="14589" width="8.5703125" customWidth="1"/>
    <col min="14590" max="14590" width="14.140625" customWidth="1"/>
    <col min="14591" max="14591" width="13.140625" customWidth="1"/>
    <col min="14592" max="14592" width="8.140625" customWidth="1"/>
    <col min="14593" max="14593" width="16.28515625" customWidth="1"/>
    <col min="14594" max="14594" width="12.7109375" customWidth="1"/>
    <col min="14595" max="14595" width="13.85546875" customWidth="1"/>
    <col min="14596" max="14596" width="15.140625" customWidth="1"/>
    <col min="14597" max="14597" width="9.28515625" customWidth="1"/>
    <col min="14598" max="14598" width="10.42578125" customWidth="1"/>
    <col min="14599" max="14599" width="8.85546875" customWidth="1"/>
    <col min="14600" max="14600" width="9.5703125" customWidth="1"/>
    <col min="14601" max="14601" width="10" customWidth="1"/>
    <col min="14602" max="14602" width="9.5703125" bestFit="1" customWidth="1"/>
    <col min="14844" max="14844" width="10.140625" customWidth="1"/>
    <col min="14845" max="14845" width="8.5703125" customWidth="1"/>
    <col min="14846" max="14846" width="14.140625" customWidth="1"/>
    <col min="14847" max="14847" width="13.140625" customWidth="1"/>
    <col min="14848" max="14848" width="8.140625" customWidth="1"/>
    <col min="14849" max="14849" width="16.28515625" customWidth="1"/>
    <col min="14850" max="14850" width="12.7109375" customWidth="1"/>
    <col min="14851" max="14851" width="13.85546875" customWidth="1"/>
    <col min="14852" max="14852" width="15.140625" customWidth="1"/>
    <col min="14853" max="14853" width="9.28515625" customWidth="1"/>
    <col min="14854" max="14854" width="10.42578125" customWidth="1"/>
    <col min="14855" max="14855" width="8.85546875" customWidth="1"/>
    <col min="14856" max="14856" width="9.5703125" customWidth="1"/>
    <col min="14857" max="14857" width="10" customWidth="1"/>
    <col min="14858" max="14858" width="9.5703125" bestFit="1" customWidth="1"/>
    <col min="15100" max="15100" width="10.140625" customWidth="1"/>
    <col min="15101" max="15101" width="8.5703125" customWidth="1"/>
    <col min="15102" max="15102" width="14.140625" customWidth="1"/>
    <col min="15103" max="15103" width="13.140625" customWidth="1"/>
    <col min="15104" max="15104" width="8.140625" customWidth="1"/>
    <col min="15105" max="15105" width="16.28515625" customWidth="1"/>
    <col min="15106" max="15106" width="12.7109375" customWidth="1"/>
    <col min="15107" max="15107" width="13.85546875" customWidth="1"/>
    <col min="15108" max="15108" width="15.140625" customWidth="1"/>
    <col min="15109" max="15109" width="9.28515625" customWidth="1"/>
    <col min="15110" max="15110" width="10.42578125" customWidth="1"/>
    <col min="15111" max="15111" width="8.85546875" customWidth="1"/>
    <col min="15112" max="15112" width="9.5703125" customWidth="1"/>
    <col min="15113" max="15113" width="10" customWidth="1"/>
    <col min="15114" max="15114" width="9.5703125" bestFit="1" customWidth="1"/>
    <col min="15356" max="15356" width="10.140625" customWidth="1"/>
    <col min="15357" max="15357" width="8.5703125" customWidth="1"/>
    <col min="15358" max="15358" width="14.140625" customWidth="1"/>
    <col min="15359" max="15359" width="13.140625" customWidth="1"/>
    <col min="15360" max="15360" width="8.140625" customWidth="1"/>
    <col min="15361" max="15361" width="16.28515625" customWidth="1"/>
    <col min="15362" max="15362" width="12.7109375" customWidth="1"/>
    <col min="15363" max="15363" width="13.85546875" customWidth="1"/>
    <col min="15364" max="15364" width="15.140625" customWidth="1"/>
    <col min="15365" max="15365" width="9.28515625" customWidth="1"/>
    <col min="15366" max="15366" width="10.42578125" customWidth="1"/>
    <col min="15367" max="15367" width="8.85546875" customWidth="1"/>
    <col min="15368" max="15368" width="9.5703125" customWidth="1"/>
    <col min="15369" max="15369" width="10" customWidth="1"/>
    <col min="15370" max="15370" width="9.5703125" bestFit="1" customWidth="1"/>
    <col min="15612" max="15612" width="10.140625" customWidth="1"/>
    <col min="15613" max="15613" width="8.5703125" customWidth="1"/>
    <col min="15614" max="15614" width="14.140625" customWidth="1"/>
    <col min="15615" max="15615" width="13.140625" customWidth="1"/>
    <col min="15616" max="15616" width="8.140625" customWidth="1"/>
    <col min="15617" max="15617" width="16.28515625" customWidth="1"/>
    <col min="15618" max="15618" width="12.7109375" customWidth="1"/>
    <col min="15619" max="15619" width="13.85546875" customWidth="1"/>
    <col min="15620" max="15620" width="15.140625" customWidth="1"/>
    <col min="15621" max="15621" width="9.28515625" customWidth="1"/>
    <col min="15622" max="15622" width="10.42578125" customWidth="1"/>
    <col min="15623" max="15623" width="8.85546875" customWidth="1"/>
    <col min="15624" max="15624" width="9.5703125" customWidth="1"/>
    <col min="15625" max="15625" width="10" customWidth="1"/>
    <col min="15626" max="15626" width="9.5703125" bestFit="1" customWidth="1"/>
    <col min="15868" max="15868" width="10.140625" customWidth="1"/>
    <col min="15869" max="15869" width="8.5703125" customWidth="1"/>
    <col min="15870" max="15870" width="14.140625" customWidth="1"/>
    <col min="15871" max="15871" width="13.140625" customWidth="1"/>
    <col min="15872" max="15872" width="8.140625" customWidth="1"/>
    <col min="15873" max="15873" width="16.28515625" customWidth="1"/>
    <col min="15874" max="15874" width="12.7109375" customWidth="1"/>
    <col min="15875" max="15875" width="13.85546875" customWidth="1"/>
    <col min="15876" max="15876" width="15.140625" customWidth="1"/>
    <col min="15877" max="15877" width="9.28515625" customWidth="1"/>
    <col min="15878" max="15878" width="10.42578125" customWidth="1"/>
    <col min="15879" max="15879" width="8.85546875" customWidth="1"/>
    <col min="15880" max="15880" width="9.5703125" customWidth="1"/>
    <col min="15881" max="15881" width="10" customWidth="1"/>
    <col min="15882" max="15882" width="9.5703125" bestFit="1" customWidth="1"/>
    <col min="16124" max="16124" width="10.140625" customWidth="1"/>
    <col min="16125" max="16125" width="8.5703125" customWidth="1"/>
    <col min="16126" max="16126" width="14.140625" customWidth="1"/>
    <col min="16127" max="16127" width="13.140625" customWidth="1"/>
    <col min="16128" max="16128" width="8.140625" customWidth="1"/>
    <col min="16129" max="16129" width="16.28515625" customWidth="1"/>
    <col min="16130" max="16130" width="12.7109375" customWidth="1"/>
    <col min="16131" max="16131" width="13.85546875" customWidth="1"/>
    <col min="16132" max="16132" width="15.140625" customWidth="1"/>
    <col min="16133" max="16133" width="9.28515625" customWidth="1"/>
    <col min="16134" max="16134" width="10.42578125" customWidth="1"/>
    <col min="16135" max="16135" width="8.85546875" customWidth="1"/>
    <col min="16136" max="16136" width="9.5703125" customWidth="1"/>
    <col min="16137" max="16137" width="10" customWidth="1"/>
    <col min="16138" max="16138" width="9.5703125" bestFit="1" customWidth="1"/>
  </cols>
  <sheetData>
    <row r="3" spans="1:13" x14ac:dyDescent="0.25">
      <c r="B3" t="str">
        <f>+[32]F13!B3</f>
        <v>MAHARASHTRA STATE POWER GENERATION CO. LTD.</v>
      </c>
      <c r="J3" t="s">
        <v>89</v>
      </c>
    </row>
    <row r="4" spans="1:13" x14ac:dyDescent="0.25">
      <c r="B4" t="str">
        <f>+[32]F13!B5</f>
        <v>Financial Year 2023-24</v>
      </c>
    </row>
    <row r="5" spans="1:13" ht="107.25" customHeight="1" x14ac:dyDescent="0.25">
      <c r="B5" t="s">
        <v>141</v>
      </c>
      <c r="D5" s="175" t="s">
        <v>140</v>
      </c>
      <c r="E5" s="175">
        <f>+[32]F12!C5</f>
        <v>45323</v>
      </c>
    </row>
    <row r="9" spans="1:13" ht="76.5" x14ac:dyDescent="0.25">
      <c r="B9" s="174" t="s">
        <v>88</v>
      </c>
      <c r="C9" s="171" t="s">
        <v>71</v>
      </c>
      <c r="D9" s="173" t="s">
        <v>87</v>
      </c>
      <c r="E9" s="173" t="s">
        <v>86</v>
      </c>
      <c r="F9" s="172" t="s">
        <v>85</v>
      </c>
      <c r="G9" s="172" t="s">
        <v>84</v>
      </c>
      <c r="H9" s="171" t="s">
        <v>66</v>
      </c>
      <c r="I9" s="170" t="s">
        <v>65</v>
      </c>
      <c r="J9" s="212" t="s">
        <v>368</v>
      </c>
      <c r="K9" s="169" t="s">
        <v>402</v>
      </c>
      <c r="L9" s="412" t="s">
        <v>452</v>
      </c>
      <c r="M9" s="412" t="s">
        <v>451</v>
      </c>
    </row>
    <row r="10" spans="1:13" ht="36" customHeight="1" x14ac:dyDescent="0.25">
      <c r="A10" s="392" t="s">
        <v>411</v>
      </c>
      <c r="B10" s="398">
        <v>1</v>
      </c>
      <c r="C10" s="398" t="s">
        <v>423</v>
      </c>
      <c r="D10" s="398" t="s">
        <v>145</v>
      </c>
      <c r="E10" s="398" t="s">
        <v>19</v>
      </c>
      <c r="F10" s="44">
        <v>1942.51</v>
      </c>
      <c r="G10" s="44">
        <v>1955.72</v>
      </c>
      <c r="H10" s="398">
        <v>162002771</v>
      </c>
      <c r="I10" s="398" t="s">
        <v>449</v>
      </c>
      <c r="J10" s="54">
        <v>3816</v>
      </c>
      <c r="K10" s="411">
        <v>2797.4142125480157</v>
      </c>
      <c r="L10" s="399"/>
      <c r="M10" s="399"/>
    </row>
    <row r="11" spans="1:13" ht="36" customHeight="1" x14ac:dyDescent="0.25">
      <c r="A11" s="392" t="s">
        <v>411</v>
      </c>
      <c r="B11" s="398"/>
      <c r="C11" s="398" t="s">
        <v>355</v>
      </c>
      <c r="D11" s="398" t="s">
        <v>11</v>
      </c>
      <c r="E11" s="398" t="s">
        <v>10</v>
      </c>
      <c r="F11" s="44">
        <v>2009.49</v>
      </c>
      <c r="G11" s="44">
        <v>2022.7</v>
      </c>
      <c r="H11" s="398">
        <v>162002771</v>
      </c>
      <c r="I11" s="398" t="s">
        <v>449</v>
      </c>
      <c r="J11" s="54">
        <v>3738</v>
      </c>
      <c r="K11" s="410">
        <v>2150.9590025359257</v>
      </c>
      <c r="L11" s="402"/>
      <c r="M11" s="402"/>
    </row>
    <row r="12" spans="1:13" ht="36" customHeight="1" x14ac:dyDescent="0.25">
      <c r="A12" s="174" t="s">
        <v>411</v>
      </c>
      <c r="B12" s="398">
        <v>2</v>
      </c>
      <c r="C12" s="398" t="s">
        <v>450</v>
      </c>
      <c r="D12" s="398" t="s">
        <v>33</v>
      </c>
      <c r="E12" s="398" t="s">
        <v>32</v>
      </c>
      <c r="F12" s="44">
        <v>3765</v>
      </c>
      <c r="G12" s="44">
        <v>3783.95</v>
      </c>
      <c r="H12" s="398">
        <v>161009941</v>
      </c>
      <c r="I12" s="398" t="s">
        <v>449</v>
      </c>
      <c r="J12" s="54">
        <v>4098.7980919463362</v>
      </c>
      <c r="K12" s="410">
        <v>2997.0934579439254</v>
      </c>
      <c r="L12" s="402"/>
      <c r="M12" s="402"/>
    </row>
    <row r="13" spans="1:13" ht="36" customHeight="1" x14ac:dyDescent="0.25">
      <c r="A13" s="174" t="s">
        <v>411</v>
      </c>
      <c r="B13" s="398">
        <v>3</v>
      </c>
      <c r="C13" s="398" t="s">
        <v>25</v>
      </c>
      <c r="D13" s="398" t="s">
        <v>11</v>
      </c>
      <c r="E13" s="398" t="s">
        <v>10</v>
      </c>
      <c r="F13" s="44">
        <v>1957.25</v>
      </c>
      <c r="G13" s="44">
        <v>1970.69</v>
      </c>
      <c r="H13" s="398">
        <v>161009946</v>
      </c>
      <c r="I13" s="398" t="s">
        <v>445</v>
      </c>
      <c r="J13" s="54">
        <v>4189.5247208943483</v>
      </c>
      <c r="K13" s="410">
        <v>3200.5203388058144</v>
      </c>
      <c r="L13" s="402"/>
      <c r="M13" s="402"/>
    </row>
    <row r="14" spans="1:13" ht="36" customHeight="1" x14ac:dyDescent="0.25">
      <c r="A14" s="174" t="s">
        <v>411</v>
      </c>
      <c r="B14" s="398"/>
      <c r="C14" s="398" t="s">
        <v>16</v>
      </c>
      <c r="D14" s="398" t="s">
        <v>11</v>
      </c>
      <c r="E14" s="398" t="s">
        <v>10</v>
      </c>
      <c r="F14" s="44">
        <v>2024.75</v>
      </c>
      <c r="G14" s="44">
        <v>2038.68</v>
      </c>
      <c r="H14" s="398">
        <v>161009946</v>
      </c>
      <c r="I14" s="398" t="s">
        <v>445</v>
      </c>
      <c r="J14" s="54">
        <v>4098.7980919463362</v>
      </c>
      <c r="K14" s="410">
        <v>2543.594867480017</v>
      </c>
      <c r="L14" s="402"/>
      <c r="M14" s="396"/>
    </row>
    <row r="15" spans="1:13" ht="36" customHeight="1" x14ac:dyDescent="0.25">
      <c r="A15" s="392" t="s">
        <v>411</v>
      </c>
      <c r="B15" s="398">
        <v>4</v>
      </c>
      <c r="C15" s="398" t="s">
        <v>21</v>
      </c>
      <c r="D15" s="398" t="s">
        <v>145</v>
      </c>
      <c r="E15" s="398" t="s">
        <v>19</v>
      </c>
      <c r="F15" s="44">
        <v>4077</v>
      </c>
      <c r="G15" s="44">
        <v>4106.2299999999996</v>
      </c>
      <c r="H15" s="398">
        <v>162002774</v>
      </c>
      <c r="I15" s="398" t="s">
        <v>445</v>
      </c>
      <c r="J15" s="54">
        <v>3816</v>
      </c>
      <c r="K15" s="410">
        <v>2527.9784075573552</v>
      </c>
      <c r="L15" s="402"/>
      <c r="M15" s="399"/>
    </row>
    <row r="16" spans="1:13" ht="36" customHeight="1" x14ac:dyDescent="0.25">
      <c r="A16" s="392" t="s">
        <v>411</v>
      </c>
      <c r="B16" s="398">
        <v>5</v>
      </c>
      <c r="C16" s="398" t="s">
        <v>21</v>
      </c>
      <c r="D16" s="398" t="s">
        <v>145</v>
      </c>
      <c r="E16" s="398" t="s">
        <v>19</v>
      </c>
      <c r="F16" s="44">
        <v>3940</v>
      </c>
      <c r="G16" s="44">
        <v>3971.02</v>
      </c>
      <c r="H16" s="398">
        <v>162002777</v>
      </c>
      <c r="I16" s="398" t="s">
        <v>448</v>
      </c>
      <c r="J16" s="54">
        <v>3815.9184449999998</v>
      </c>
      <c r="K16" s="409">
        <v>3120.375777041028</v>
      </c>
      <c r="L16" s="402"/>
      <c r="M16" s="402"/>
    </row>
    <row r="17" spans="1:13" ht="36" customHeight="1" x14ac:dyDescent="0.25">
      <c r="A17" s="174" t="s">
        <v>411</v>
      </c>
      <c r="B17" s="398">
        <v>6</v>
      </c>
      <c r="C17" s="398" t="s">
        <v>25</v>
      </c>
      <c r="D17" s="398" t="s">
        <v>11</v>
      </c>
      <c r="E17" s="398" t="s">
        <v>10</v>
      </c>
      <c r="F17" s="44">
        <v>1207.55</v>
      </c>
      <c r="G17" s="44">
        <v>1214.3399999999999</v>
      </c>
      <c r="H17" s="398">
        <v>151000596</v>
      </c>
      <c r="I17" s="398" t="s">
        <v>448</v>
      </c>
      <c r="J17" s="54">
        <v>4189.5247209999998</v>
      </c>
      <c r="K17" s="409">
        <v>4190.4314516129034</v>
      </c>
      <c r="L17" s="402"/>
      <c r="M17" s="402"/>
    </row>
    <row r="18" spans="1:13" ht="36" customHeight="1" x14ac:dyDescent="0.25">
      <c r="A18" s="174" t="s">
        <v>411</v>
      </c>
      <c r="B18" s="398"/>
      <c r="C18" s="398" t="s">
        <v>16</v>
      </c>
      <c r="D18" s="398" t="s">
        <v>11</v>
      </c>
      <c r="E18" s="398" t="s">
        <v>10</v>
      </c>
      <c r="F18" s="44">
        <v>2683.45</v>
      </c>
      <c r="G18" s="44">
        <v>2698.55</v>
      </c>
      <c r="H18" s="398">
        <v>151000596</v>
      </c>
      <c r="I18" s="398" t="s">
        <v>448</v>
      </c>
      <c r="J18" s="54">
        <v>4859.3000529999999</v>
      </c>
      <c r="K18" s="401">
        <v>4601.9046582498913</v>
      </c>
      <c r="L18" s="396"/>
      <c r="M18" s="396"/>
    </row>
    <row r="19" spans="1:13" ht="36" customHeight="1" x14ac:dyDescent="0.25">
      <c r="A19" s="400" t="s">
        <v>447</v>
      </c>
      <c r="B19" s="398">
        <v>8</v>
      </c>
      <c r="C19" s="398" t="s">
        <v>197</v>
      </c>
      <c r="D19" s="398" t="s">
        <v>377</v>
      </c>
      <c r="E19" s="398" t="s">
        <v>376</v>
      </c>
      <c r="F19" s="44">
        <v>3984</v>
      </c>
      <c r="G19" s="44">
        <v>4013.8</v>
      </c>
      <c r="H19" s="398">
        <v>161015647</v>
      </c>
      <c r="I19" s="398" t="s">
        <v>446</v>
      </c>
      <c r="J19" s="54">
        <v>3594</v>
      </c>
      <c r="K19" s="401">
        <v>2607.2212616074285</v>
      </c>
      <c r="L19" s="46"/>
      <c r="M19" s="399"/>
    </row>
    <row r="20" spans="1:13" ht="36" customHeight="1" x14ac:dyDescent="0.25">
      <c r="A20" s="174" t="s">
        <v>411</v>
      </c>
      <c r="B20" s="398">
        <v>10</v>
      </c>
      <c r="C20" s="398" t="s">
        <v>25</v>
      </c>
      <c r="D20" s="398" t="s">
        <v>11</v>
      </c>
      <c r="E20" s="398" t="s">
        <v>10</v>
      </c>
      <c r="F20" s="44">
        <v>1217.17</v>
      </c>
      <c r="G20" s="44">
        <v>1225.3499999999999</v>
      </c>
      <c r="H20" s="398">
        <v>151000598</v>
      </c>
      <c r="I20" s="398" t="s">
        <v>446</v>
      </c>
      <c r="J20" s="54">
        <v>4189.5247209999998</v>
      </c>
      <c r="K20" s="401">
        <v>4210.8819664951279</v>
      </c>
      <c r="L20" s="46"/>
      <c r="M20" s="402"/>
    </row>
    <row r="21" spans="1:13" ht="36" customHeight="1" x14ac:dyDescent="0.25">
      <c r="A21" s="174" t="s">
        <v>411</v>
      </c>
      <c r="B21" s="398"/>
      <c r="C21" s="398" t="s">
        <v>16</v>
      </c>
      <c r="D21" s="398" t="s">
        <v>11</v>
      </c>
      <c r="E21" s="398" t="s">
        <v>10</v>
      </c>
      <c r="F21" s="44">
        <v>2704.83</v>
      </c>
      <c r="G21" s="44">
        <v>2722.97</v>
      </c>
      <c r="H21" s="398">
        <v>151000598</v>
      </c>
      <c r="I21" s="398" t="s">
        <v>446</v>
      </c>
      <c r="J21" s="54">
        <v>4098.7980919463362</v>
      </c>
      <c r="K21" s="401">
        <v>3111.5057521163449</v>
      </c>
      <c r="L21" s="46"/>
      <c r="M21" s="402"/>
    </row>
    <row r="22" spans="1:13" ht="36" customHeight="1" x14ac:dyDescent="0.25">
      <c r="A22" s="392" t="s">
        <v>411</v>
      </c>
      <c r="B22" s="398">
        <v>11</v>
      </c>
      <c r="C22" s="398" t="s">
        <v>21</v>
      </c>
      <c r="D22" s="398" t="s">
        <v>145</v>
      </c>
      <c r="E22" s="398" t="s">
        <v>19</v>
      </c>
      <c r="F22" s="44">
        <v>3884</v>
      </c>
      <c r="G22" s="44">
        <v>3913.54</v>
      </c>
      <c r="H22" s="398">
        <v>162002781</v>
      </c>
      <c r="I22" s="398" t="s">
        <v>446</v>
      </c>
      <c r="J22" s="54">
        <v>3815.9184449999998</v>
      </c>
      <c r="K22" s="401">
        <v>2434.0693058798556</v>
      </c>
      <c r="L22" s="46"/>
      <c r="M22" s="402"/>
    </row>
    <row r="23" spans="1:13" ht="36" customHeight="1" x14ac:dyDescent="0.25">
      <c r="A23" s="392" t="s">
        <v>411</v>
      </c>
      <c r="B23" s="398">
        <v>12</v>
      </c>
      <c r="C23" s="398" t="s">
        <v>21</v>
      </c>
      <c r="D23" s="398" t="s">
        <v>145</v>
      </c>
      <c r="E23" s="398" t="s">
        <v>19</v>
      </c>
      <c r="F23" s="44">
        <v>3970</v>
      </c>
      <c r="G23" s="44">
        <v>3997.5</v>
      </c>
      <c r="H23" s="398">
        <v>162002785</v>
      </c>
      <c r="I23" s="398" t="s">
        <v>409</v>
      </c>
      <c r="J23" s="54">
        <v>3815.9184449999998</v>
      </c>
      <c r="K23" s="401">
        <v>2994.951912801881</v>
      </c>
      <c r="L23" s="46"/>
      <c r="M23" s="402"/>
    </row>
    <row r="24" spans="1:13" ht="36" customHeight="1" x14ac:dyDescent="0.25">
      <c r="A24" s="392" t="s">
        <v>411</v>
      </c>
      <c r="B24" s="398">
        <v>13</v>
      </c>
      <c r="C24" s="398" t="s">
        <v>21</v>
      </c>
      <c r="D24" s="398" t="s">
        <v>145</v>
      </c>
      <c r="E24" s="398" t="s">
        <v>19</v>
      </c>
      <c r="F24" s="44">
        <v>3903</v>
      </c>
      <c r="G24" s="44">
        <v>3933.08</v>
      </c>
      <c r="H24" s="398">
        <v>162002389</v>
      </c>
      <c r="I24" s="398" t="s">
        <v>444</v>
      </c>
      <c r="J24" s="54">
        <v>3815.9184449999998</v>
      </c>
      <c r="K24" s="401">
        <v>2960.5978377221149</v>
      </c>
      <c r="L24" s="46"/>
      <c r="M24" s="402"/>
    </row>
    <row r="25" spans="1:13" ht="36" customHeight="1" x14ac:dyDescent="0.25">
      <c r="A25" s="174" t="s">
        <v>411</v>
      </c>
      <c r="B25" s="398">
        <v>14</v>
      </c>
      <c r="C25" s="398" t="s">
        <v>25</v>
      </c>
      <c r="D25" s="398" t="s">
        <v>11</v>
      </c>
      <c r="E25" s="398" t="s">
        <v>10</v>
      </c>
      <c r="F25" s="44">
        <v>973.48</v>
      </c>
      <c r="G25" s="44">
        <v>981.13</v>
      </c>
      <c r="H25" s="398">
        <v>161009948</v>
      </c>
      <c r="I25" s="398" t="s">
        <v>445</v>
      </c>
      <c r="J25" s="54">
        <v>4190</v>
      </c>
      <c r="K25" s="401">
        <v>4149.2767681191153</v>
      </c>
      <c r="L25" s="46"/>
      <c r="M25" s="402"/>
    </row>
    <row r="26" spans="1:13" ht="36" customHeight="1" x14ac:dyDescent="0.25">
      <c r="A26" s="174" t="s">
        <v>411</v>
      </c>
      <c r="B26" s="398"/>
      <c r="C26" s="398" t="s">
        <v>16</v>
      </c>
      <c r="D26" s="398" t="s">
        <v>11</v>
      </c>
      <c r="E26" s="398" t="s">
        <v>10</v>
      </c>
      <c r="F26" s="44">
        <v>2855.52</v>
      </c>
      <c r="G26" s="44">
        <v>2877.9</v>
      </c>
      <c r="H26" s="398">
        <v>161009948</v>
      </c>
      <c r="I26" s="398" t="s">
        <v>445</v>
      </c>
      <c r="J26" s="54">
        <v>4099</v>
      </c>
      <c r="K26" s="401">
        <v>5096.9841720336217</v>
      </c>
      <c r="L26" s="46"/>
      <c r="M26" s="402"/>
    </row>
    <row r="27" spans="1:13" ht="36" customHeight="1" x14ac:dyDescent="0.25">
      <c r="A27" s="392" t="s">
        <v>411</v>
      </c>
      <c r="B27" s="398">
        <v>15</v>
      </c>
      <c r="C27" s="398" t="s">
        <v>21</v>
      </c>
      <c r="D27" s="398" t="s">
        <v>145</v>
      </c>
      <c r="E27" s="398" t="s">
        <v>19</v>
      </c>
      <c r="F27" s="44">
        <v>3815</v>
      </c>
      <c r="G27" s="44">
        <v>3839.39</v>
      </c>
      <c r="H27" s="398">
        <v>162002793</v>
      </c>
      <c r="I27" s="398" t="s">
        <v>444</v>
      </c>
      <c r="J27" s="54">
        <v>3815.9184449999998</v>
      </c>
      <c r="K27" s="401">
        <v>2609.3572890852279</v>
      </c>
      <c r="L27" s="46"/>
      <c r="M27" s="396"/>
    </row>
    <row r="28" spans="1:13" ht="36" customHeight="1" x14ac:dyDescent="0.25">
      <c r="A28" s="392" t="s">
        <v>411</v>
      </c>
      <c r="B28" s="398">
        <v>16</v>
      </c>
      <c r="C28" s="398" t="s">
        <v>423</v>
      </c>
      <c r="D28" s="398" t="s">
        <v>145</v>
      </c>
      <c r="E28" s="398" t="s">
        <v>19</v>
      </c>
      <c r="F28" s="44">
        <v>1949.88</v>
      </c>
      <c r="G28" s="44">
        <v>1965.16</v>
      </c>
      <c r="H28" s="398">
        <v>162002798</v>
      </c>
      <c r="I28" s="398" t="s">
        <v>443</v>
      </c>
      <c r="J28" s="54">
        <v>3815.9184449999998</v>
      </c>
      <c r="K28" s="401">
        <v>3279.6278235169939</v>
      </c>
      <c r="L28" s="46"/>
      <c r="M28" s="399"/>
    </row>
    <row r="29" spans="1:13" ht="36" customHeight="1" x14ac:dyDescent="0.25">
      <c r="A29" s="392" t="s">
        <v>411</v>
      </c>
      <c r="B29" s="398"/>
      <c r="C29" s="398" t="s">
        <v>355</v>
      </c>
      <c r="D29" s="398" t="s">
        <v>11</v>
      </c>
      <c r="E29" s="398" t="s">
        <v>10</v>
      </c>
      <c r="F29" s="44">
        <v>2017.12</v>
      </c>
      <c r="G29" s="44">
        <v>2032.88</v>
      </c>
      <c r="H29" s="398">
        <v>162002798</v>
      </c>
      <c r="I29" s="398" t="s">
        <v>443</v>
      </c>
      <c r="J29" s="54">
        <v>3737.7611270000002</v>
      </c>
      <c r="K29" s="401">
        <v>2862.71001150748</v>
      </c>
      <c r="L29" s="46"/>
      <c r="M29" s="402"/>
    </row>
    <row r="30" spans="1:13" ht="36" customHeight="1" x14ac:dyDescent="0.25">
      <c r="A30" s="392" t="s">
        <v>411</v>
      </c>
      <c r="B30" s="398">
        <v>17</v>
      </c>
      <c r="C30" s="398" t="s">
        <v>21</v>
      </c>
      <c r="D30" s="398" t="s">
        <v>145</v>
      </c>
      <c r="E30" s="398" t="s">
        <v>19</v>
      </c>
      <c r="F30" s="44">
        <v>3955</v>
      </c>
      <c r="G30" s="44">
        <v>3981.71</v>
      </c>
      <c r="H30" s="398">
        <v>162002800</v>
      </c>
      <c r="I30" s="398" t="s">
        <v>442</v>
      </c>
      <c r="J30" s="54">
        <v>3815.9184449999998</v>
      </c>
      <c r="K30" s="401">
        <v>3466.5592277830237</v>
      </c>
      <c r="L30" s="46"/>
      <c r="M30" s="402"/>
    </row>
    <row r="31" spans="1:13" ht="36" customHeight="1" x14ac:dyDescent="0.25">
      <c r="A31" s="392" t="s">
        <v>411</v>
      </c>
      <c r="B31" s="398">
        <v>18</v>
      </c>
      <c r="C31" s="398" t="s">
        <v>423</v>
      </c>
      <c r="D31" s="398" t="s">
        <v>145</v>
      </c>
      <c r="E31" s="398" t="s">
        <v>19</v>
      </c>
      <c r="F31" s="44">
        <v>1965.12</v>
      </c>
      <c r="G31" s="44">
        <v>1979.97</v>
      </c>
      <c r="H31" s="398">
        <v>162002805</v>
      </c>
      <c r="I31" s="398" t="s">
        <v>441</v>
      </c>
      <c r="J31" s="54">
        <v>3815.9184449999998</v>
      </c>
      <c r="K31" s="401">
        <v>3335.5659375663622</v>
      </c>
      <c r="L31" s="46"/>
      <c r="M31" s="402"/>
    </row>
    <row r="32" spans="1:13" ht="36" customHeight="1" x14ac:dyDescent="0.25">
      <c r="A32" s="392" t="s">
        <v>411</v>
      </c>
      <c r="B32" s="398"/>
      <c r="C32" s="398" t="s">
        <v>355</v>
      </c>
      <c r="D32" s="398" t="s">
        <v>11</v>
      </c>
      <c r="E32" s="398" t="s">
        <v>10</v>
      </c>
      <c r="F32" s="44">
        <v>2032.88</v>
      </c>
      <c r="G32" s="44">
        <v>2047.68</v>
      </c>
      <c r="H32" s="398">
        <v>162002805</v>
      </c>
      <c r="I32" s="398" t="s">
        <v>441</v>
      </c>
      <c r="J32" s="54">
        <v>3737.7611270000002</v>
      </c>
      <c r="K32" s="401">
        <v>3008.9858889934153</v>
      </c>
      <c r="L32" s="46"/>
      <c r="M32" s="402"/>
    </row>
    <row r="33" spans="1:13" ht="36" customHeight="1" x14ac:dyDescent="0.25">
      <c r="A33" s="404" t="s">
        <v>440</v>
      </c>
      <c r="B33" s="398">
        <v>19</v>
      </c>
      <c r="C33" s="398" t="s">
        <v>25</v>
      </c>
      <c r="D33" s="398" t="s">
        <v>11</v>
      </c>
      <c r="E33" s="398" t="s">
        <v>10</v>
      </c>
      <c r="F33" s="44">
        <v>1856.21</v>
      </c>
      <c r="G33" s="44">
        <v>1869.85</v>
      </c>
      <c r="H33" s="398">
        <v>161009960</v>
      </c>
      <c r="I33" s="398" t="s">
        <v>434</v>
      </c>
      <c r="J33" s="54">
        <v>4228</v>
      </c>
      <c r="K33" s="401">
        <v>4007.7709899076654</v>
      </c>
      <c r="L33" s="46"/>
      <c r="M33" s="402"/>
    </row>
    <row r="34" spans="1:13" ht="36" customHeight="1" x14ac:dyDescent="0.25">
      <c r="A34" s="408" t="s">
        <v>439</v>
      </c>
      <c r="B34" s="398"/>
      <c r="C34" s="398" t="s">
        <v>16</v>
      </c>
      <c r="D34" s="398" t="s">
        <v>11</v>
      </c>
      <c r="E34" s="398" t="s">
        <v>10</v>
      </c>
      <c r="F34" s="44">
        <v>1988.79</v>
      </c>
      <c r="G34" s="44">
        <v>2003.4</v>
      </c>
      <c r="H34" s="398">
        <v>161009960</v>
      </c>
      <c r="I34" s="398" t="s">
        <v>434</v>
      </c>
      <c r="J34" s="54">
        <v>4229</v>
      </c>
      <c r="K34" s="401">
        <v>3722.5143532953443</v>
      </c>
      <c r="L34" s="46"/>
      <c r="M34" s="396"/>
    </row>
    <row r="35" spans="1:13" ht="36" customHeight="1" x14ac:dyDescent="0.25">
      <c r="A35" s="404" t="s">
        <v>438</v>
      </c>
      <c r="B35" s="398">
        <v>20</v>
      </c>
      <c r="C35" s="398" t="s">
        <v>25</v>
      </c>
      <c r="D35" s="398" t="s">
        <v>11</v>
      </c>
      <c r="E35" s="398" t="s">
        <v>10</v>
      </c>
      <c r="F35" s="44">
        <v>1902.55</v>
      </c>
      <c r="G35" s="44">
        <v>1916.12</v>
      </c>
      <c r="H35" s="398">
        <v>151000602</v>
      </c>
      <c r="I35" s="398" t="s">
        <v>435</v>
      </c>
      <c r="J35" s="54">
        <v>4175</v>
      </c>
      <c r="K35" s="401">
        <v>4488.1047865459241</v>
      </c>
      <c r="L35" s="46"/>
      <c r="M35" s="399"/>
    </row>
    <row r="36" spans="1:13" ht="36" customHeight="1" x14ac:dyDescent="0.25">
      <c r="A36" s="404" t="s">
        <v>437</v>
      </c>
      <c r="B36" s="398"/>
      <c r="C36" s="398" t="s">
        <v>16</v>
      </c>
      <c r="D36" s="398" t="s">
        <v>11</v>
      </c>
      <c r="E36" s="398" t="s">
        <v>10</v>
      </c>
      <c r="F36" s="44">
        <v>2038.45</v>
      </c>
      <c r="G36" s="44">
        <v>2053.0300000000002</v>
      </c>
      <c r="H36" s="398">
        <v>151000602</v>
      </c>
      <c r="I36" s="398" t="s">
        <v>435</v>
      </c>
      <c r="J36" s="54">
        <v>4134</v>
      </c>
      <c r="K36" s="401">
        <v>4103.1064383264684</v>
      </c>
      <c r="L36" s="46"/>
      <c r="M36" s="402"/>
    </row>
    <row r="37" spans="1:13" ht="36" customHeight="1" x14ac:dyDescent="0.25">
      <c r="A37" s="404" t="s">
        <v>436</v>
      </c>
      <c r="B37" s="398">
        <v>21</v>
      </c>
      <c r="C37" s="398" t="s">
        <v>21</v>
      </c>
      <c r="D37" s="398" t="s">
        <v>145</v>
      </c>
      <c r="E37" s="398" t="s">
        <v>19</v>
      </c>
      <c r="F37" s="44">
        <v>4053</v>
      </c>
      <c r="G37" s="44">
        <v>4082.04</v>
      </c>
      <c r="H37" s="398">
        <v>162002812</v>
      </c>
      <c r="I37" s="398" t="s">
        <v>435</v>
      </c>
      <c r="J37" s="54">
        <v>3862</v>
      </c>
      <c r="K37" s="401">
        <v>3424.8213159554339</v>
      </c>
      <c r="L37" s="46"/>
      <c r="M37" s="402"/>
    </row>
    <row r="38" spans="1:13" ht="36" customHeight="1" x14ac:dyDescent="0.25">
      <c r="A38" s="392" t="s">
        <v>411</v>
      </c>
      <c r="B38" s="398">
        <v>23</v>
      </c>
      <c r="C38" s="398" t="s">
        <v>423</v>
      </c>
      <c r="D38" s="398" t="s">
        <v>145</v>
      </c>
      <c r="E38" s="398" t="s">
        <v>19</v>
      </c>
      <c r="F38" s="44">
        <v>1888.07</v>
      </c>
      <c r="G38" s="44">
        <v>1901.54</v>
      </c>
      <c r="H38" s="398">
        <v>162002809</v>
      </c>
      <c r="I38" s="398" t="s">
        <v>434</v>
      </c>
      <c r="J38" s="54">
        <v>3815.9184449999998</v>
      </c>
      <c r="K38" s="401">
        <v>3331.6556012224678</v>
      </c>
      <c r="L38" s="46"/>
      <c r="M38" s="402"/>
    </row>
    <row r="39" spans="1:13" ht="36" customHeight="1" x14ac:dyDescent="0.25">
      <c r="A39" s="392" t="s">
        <v>411</v>
      </c>
      <c r="B39" s="398"/>
      <c r="C39" s="398" t="s">
        <v>355</v>
      </c>
      <c r="D39" s="398" t="s">
        <v>11</v>
      </c>
      <c r="E39" s="398" t="s">
        <v>10</v>
      </c>
      <c r="F39" s="44">
        <v>2022.93</v>
      </c>
      <c r="G39" s="44">
        <v>2037.41</v>
      </c>
      <c r="H39" s="398">
        <v>162002809</v>
      </c>
      <c r="I39" s="398" t="s">
        <v>434</v>
      </c>
      <c r="J39" s="54">
        <v>3737.7611270000002</v>
      </c>
      <c r="K39" s="401">
        <v>3512.082386363636</v>
      </c>
      <c r="L39" s="46"/>
      <c r="M39" s="396"/>
    </row>
    <row r="40" spans="1:13" ht="36" customHeight="1" x14ac:dyDescent="0.25">
      <c r="A40" s="404" t="s">
        <v>429</v>
      </c>
      <c r="B40" s="398" t="s">
        <v>433</v>
      </c>
      <c r="C40" s="398" t="s">
        <v>25</v>
      </c>
      <c r="D40" s="398" t="s">
        <v>11</v>
      </c>
      <c r="E40" s="398" t="s">
        <v>10</v>
      </c>
      <c r="F40" s="44">
        <v>1877.93</v>
      </c>
      <c r="G40" s="44">
        <v>1885.13</v>
      </c>
      <c r="H40" s="398">
        <v>151000604</v>
      </c>
      <c r="I40" s="398" t="s">
        <v>432</v>
      </c>
      <c r="J40" s="54">
        <v>4159</v>
      </c>
      <c r="K40" s="401">
        <v>4128.9522563767168</v>
      </c>
      <c r="L40" s="46"/>
      <c r="M40" s="399"/>
    </row>
    <row r="41" spans="1:13" ht="36" customHeight="1" x14ac:dyDescent="0.25">
      <c r="A41" s="408" t="s">
        <v>429</v>
      </c>
      <c r="B41" s="398"/>
      <c r="C41" s="398" t="s">
        <v>16</v>
      </c>
      <c r="D41" s="398" t="s">
        <v>11</v>
      </c>
      <c r="E41" s="398" t="s">
        <v>10</v>
      </c>
      <c r="F41" s="44">
        <v>2012.07</v>
      </c>
      <c r="G41" s="44">
        <v>2019.77</v>
      </c>
      <c r="H41" s="398">
        <v>151000604</v>
      </c>
      <c r="I41" s="398" t="s">
        <v>432</v>
      </c>
      <c r="J41" s="54">
        <v>4167</v>
      </c>
      <c r="K41" s="397">
        <v>3543.4328211833936</v>
      </c>
      <c r="L41" s="46"/>
      <c r="M41" s="402"/>
    </row>
    <row r="42" spans="1:13" ht="36" customHeight="1" x14ac:dyDescent="0.25">
      <c r="A42" s="404" t="s">
        <v>431</v>
      </c>
      <c r="B42" s="398">
        <v>27</v>
      </c>
      <c r="C42" s="398" t="s">
        <v>423</v>
      </c>
      <c r="D42" s="398" t="s">
        <v>145</v>
      </c>
      <c r="E42" s="398" t="s">
        <v>19</v>
      </c>
      <c r="F42" s="44">
        <v>1808.9</v>
      </c>
      <c r="G42" s="44">
        <v>1821.35</v>
      </c>
      <c r="H42" s="398">
        <v>162002821</v>
      </c>
      <c r="I42" s="398" t="s">
        <v>406</v>
      </c>
      <c r="J42" s="54">
        <v>3893</v>
      </c>
      <c r="K42" s="397">
        <v>2468.4817254568634</v>
      </c>
      <c r="L42" s="46"/>
      <c r="M42" s="402"/>
    </row>
    <row r="43" spans="1:13" ht="36" customHeight="1" x14ac:dyDescent="0.25">
      <c r="A43" s="404" t="s">
        <v>430</v>
      </c>
      <c r="B43" s="398"/>
      <c r="C43" s="398" t="s">
        <v>355</v>
      </c>
      <c r="D43" s="398" t="s">
        <v>11</v>
      </c>
      <c r="E43" s="398" t="s">
        <v>10</v>
      </c>
      <c r="F43" s="44">
        <v>1938.1</v>
      </c>
      <c r="G43" s="44">
        <v>1951.39</v>
      </c>
      <c r="H43" s="398">
        <v>162002821</v>
      </c>
      <c r="I43" s="398" t="s">
        <v>406</v>
      </c>
      <c r="J43" s="54">
        <v>4126</v>
      </c>
      <c r="K43" s="397">
        <v>3693.8276706784541</v>
      </c>
      <c r="L43" s="46"/>
      <c r="M43" s="402"/>
    </row>
    <row r="44" spans="1:13" ht="36" customHeight="1" x14ac:dyDescent="0.25">
      <c r="A44" s="407" t="s">
        <v>429</v>
      </c>
      <c r="B44" s="398">
        <v>28</v>
      </c>
      <c r="C44" s="398" t="s">
        <v>25</v>
      </c>
      <c r="D44" s="398" t="s">
        <v>11</v>
      </c>
      <c r="E44" s="398" t="s">
        <v>10</v>
      </c>
      <c r="F44" s="44">
        <v>1880.83</v>
      </c>
      <c r="G44" s="44">
        <v>2028.37</v>
      </c>
      <c r="H44" s="398">
        <v>161009966</v>
      </c>
      <c r="I44" s="398" t="s">
        <v>406</v>
      </c>
      <c r="J44" s="54">
        <v>4427</v>
      </c>
      <c r="K44" s="397">
        <v>3349.0411257772444</v>
      </c>
      <c r="L44" s="46"/>
      <c r="M44" s="402"/>
    </row>
    <row r="45" spans="1:13" ht="36" customHeight="1" x14ac:dyDescent="0.25">
      <c r="A45" s="406" t="s">
        <v>428</v>
      </c>
      <c r="B45" s="398"/>
      <c r="C45" s="398" t="s">
        <v>16</v>
      </c>
      <c r="D45" s="398" t="s">
        <v>11</v>
      </c>
      <c r="E45" s="398" t="s">
        <v>10</v>
      </c>
      <c r="F45" s="44">
        <v>2015.17</v>
      </c>
      <c r="G45" s="44">
        <v>1893.13</v>
      </c>
      <c r="H45" s="398">
        <v>161009966</v>
      </c>
      <c r="I45" s="398" t="s">
        <v>406</v>
      </c>
      <c r="J45" s="54">
        <v>4415</v>
      </c>
      <c r="K45" s="397">
        <v>3657.6494935192241</v>
      </c>
      <c r="L45" s="46"/>
      <c r="M45" s="402"/>
    </row>
    <row r="46" spans="1:13" ht="36" customHeight="1" x14ac:dyDescent="0.25">
      <c r="A46" s="405" t="s">
        <v>427</v>
      </c>
      <c r="B46" s="398">
        <v>29</v>
      </c>
      <c r="C46" s="398" t="s">
        <v>18</v>
      </c>
      <c r="D46" s="398" t="s">
        <v>11</v>
      </c>
      <c r="E46" s="398" t="s">
        <v>10</v>
      </c>
      <c r="F46" s="44">
        <v>1895.32</v>
      </c>
      <c r="G46" s="44">
        <v>1974.2</v>
      </c>
      <c r="H46" s="398">
        <v>162002826</v>
      </c>
      <c r="I46" s="398" t="s">
        <v>426</v>
      </c>
      <c r="J46" s="54">
        <v>4485</v>
      </c>
      <c r="K46" s="397">
        <v>3992.9422466680762</v>
      </c>
      <c r="L46" s="46"/>
      <c r="M46" s="402"/>
    </row>
    <row r="47" spans="1:13" ht="36" customHeight="1" x14ac:dyDescent="0.25">
      <c r="A47" s="405" t="s">
        <v>424</v>
      </c>
      <c r="B47" s="398"/>
      <c r="C47" s="398" t="s">
        <v>355</v>
      </c>
      <c r="D47" s="398" t="s">
        <v>11</v>
      </c>
      <c r="E47" s="398" t="s">
        <v>10</v>
      </c>
      <c r="F47" s="44">
        <v>1960.68</v>
      </c>
      <c r="G47" s="44">
        <v>1908.39</v>
      </c>
      <c r="H47" s="398">
        <v>162002826</v>
      </c>
      <c r="I47" s="398" t="s">
        <v>426</v>
      </c>
      <c r="J47" s="54">
        <v>4099</v>
      </c>
      <c r="K47" s="397">
        <v>2726.5326431438834</v>
      </c>
      <c r="L47" s="46"/>
      <c r="M47" s="402"/>
    </row>
    <row r="48" spans="1:13" ht="36" customHeight="1" x14ac:dyDescent="0.25">
      <c r="A48" s="400" t="s">
        <v>425</v>
      </c>
      <c r="B48" s="398">
        <v>30</v>
      </c>
      <c r="C48" s="398" t="s">
        <v>197</v>
      </c>
      <c r="D48" s="373" t="s">
        <v>377</v>
      </c>
      <c r="E48" s="373" t="s">
        <v>376</v>
      </c>
      <c r="F48" s="44">
        <v>3857</v>
      </c>
      <c r="G48" s="44">
        <v>3881.04</v>
      </c>
      <c r="H48" s="398">
        <v>161015683</v>
      </c>
      <c r="I48" s="398" t="s">
        <v>405</v>
      </c>
      <c r="J48" s="54">
        <v>4480</v>
      </c>
      <c r="K48" s="397">
        <v>2828.9787644787648</v>
      </c>
      <c r="L48" s="46"/>
      <c r="M48" s="396"/>
    </row>
    <row r="49" spans="1:17" ht="36" customHeight="1" x14ac:dyDescent="0.25">
      <c r="A49" s="405" t="s">
        <v>424</v>
      </c>
      <c r="B49" s="398">
        <v>33</v>
      </c>
      <c r="C49" s="398" t="s">
        <v>423</v>
      </c>
      <c r="D49" s="398" t="s">
        <v>145</v>
      </c>
      <c r="E49" s="398" t="s">
        <v>19</v>
      </c>
      <c r="F49" s="44">
        <v>1874.31</v>
      </c>
      <c r="G49" s="44">
        <v>1874.31</v>
      </c>
      <c r="H49" s="398">
        <v>162002836</v>
      </c>
      <c r="I49" s="398" t="s">
        <v>421</v>
      </c>
      <c r="J49" s="54">
        <v>3861</v>
      </c>
      <c r="K49" s="397">
        <v>2701.4946008892657</v>
      </c>
      <c r="L49" s="46"/>
      <c r="M49" s="399"/>
    </row>
    <row r="50" spans="1:17" ht="36" customHeight="1" x14ac:dyDescent="0.25">
      <c r="A50" s="405" t="s">
        <v>422</v>
      </c>
      <c r="B50" s="398"/>
      <c r="C50" s="398" t="s">
        <v>355</v>
      </c>
      <c r="D50" s="398" t="s">
        <v>11</v>
      </c>
      <c r="E50" s="398" t="s">
        <v>10</v>
      </c>
      <c r="F50" s="44">
        <v>2008.19</v>
      </c>
      <c r="G50" s="44">
        <v>2008.19</v>
      </c>
      <c r="H50" s="398">
        <v>162002836</v>
      </c>
      <c r="I50" s="398" t="s">
        <v>421</v>
      </c>
      <c r="J50" s="54">
        <v>4170</v>
      </c>
      <c r="K50" s="397">
        <v>2566.2678309976991</v>
      </c>
      <c r="L50" s="46"/>
      <c r="M50" s="402"/>
    </row>
    <row r="51" spans="1:17" ht="36" customHeight="1" x14ac:dyDescent="0.25">
      <c r="A51" s="404" t="s">
        <v>420</v>
      </c>
      <c r="B51" s="398">
        <v>34</v>
      </c>
      <c r="C51" s="398" t="s">
        <v>21</v>
      </c>
      <c r="D51" s="398" t="s">
        <v>145</v>
      </c>
      <c r="E51" s="398" t="s">
        <v>19</v>
      </c>
      <c r="F51" s="44">
        <v>4044</v>
      </c>
      <c r="G51" s="44">
        <v>4075.2</v>
      </c>
      <c r="H51" s="398">
        <v>162002837</v>
      </c>
      <c r="I51" s="398" t="s">
        <v>419</v>
      </c>
      <c r="J51" s="403">
        <v>3536</v>
      </c>
      <c r="K51" s="397">
        <v>2398.3430778868242</v>
      </c>
      <c r="L51" s="46"/>
      <c r="M51" s="402"/>
    </row>
    <row r="52" spans="1:17" ht="36" customHeight="1" x14ac:dyDescent="0.25">
      <c r="A52" s="400" t="s">
        <v>418</v>
      </c>
      <c r="B52" s="398">
        <v>35</v>
      </c>
      <c r="C52" s="398" t="s">
        <v>41</v>
      </c>
      <c r="D52" s="398" t="s">
        <v>11</v>
      </c>
      <c r="E52" s="398" t="s">
        <v>10</v>
      </c>
      <c r="F52" s="44">
        <v>4211</v>
      </c>
      <c r="G52" s="44">
        <v>4213.07</v>
      </c>
      <c r="H52" s="398">
        <v>161004663</v>
      </c>
      <c r="I52" s="398" t="s">
        <v>417</v>
      </c>
      <c r="J52" s="54">
        <v>4681</v>
      </c>
      <c r="K52" s="397">
        <v>2818.9750130684788</v>
      </c>
      <c r="L52" s="46"/>
      <c r="M52" s="402"/>
    </row>
    <row r="53" spans="1:17" ht="36" customHeight="1" x14ac:dyDescent="0.25">
      <c r="A53" s="400" t="s">
        <v>416</v>
      </c>
      <c r="B53" s="398">
        <v>36</v>
      </c>
      <c r="C53" s="398" t="s">
        <v>41</v>
      </c>
      <c r="D53" s="398" t="s">
        <v>11</v>
      </c>
      <c r="E53" s="398" t="s">
        <v>10</v>
      </c>
      <c r="F53" s="44">
        <v>3992</v>
      </c>
      <c r="G53" s="44">
        <v>4107.13</v>
      </c>
      <c r="H53" s="398">
        <v>161004664</v>
      </c>
      <c r="I53" s="398" t="s">
        <v>415</v>
      </c>
      <c r="J53" s="54">
        <v>4528</v>
      </c>
      <c r="K53" s="397">
        <v>4136.5913292955047</v>
      </c>
      <c r="L53" s="46"/>
      <c r="M53" s="402"/>
    </row>
    <row r="54" spans="1:17" ht="36" customHeight="1" x14ac:dyDescent="0.25">
      <c r="A54" s="400" t="s">
        <v>414</v>
      </c>
      <c r="B54" s="398">
        <v>37</v>
      </c>
      <c r="C54" s="398" t="s">
        <v>197</v>
      </c>
      <c r="D54" s="373" t="s">
        <v>377</v>
      </c>
      <c r="E54" s="373" t="s">
        <v>376</v>
      </c>
      <c r="F54" s="44">
        <v>3852</v>
      </c>
      <c r="G54" s="44">
        <v>3882.47</v>
      </c>
      <c r="H54" s="398">
        <v>161015707</v>
      </c>
      <c r="I54" s="398" t="s">
        <v>413</v>
      </c>
      <c r="J54" s="54">
        <v>3529</v>
      </c>
      <c r="K54" s="401">
        <v>2059.386922995669</v>
      </c>
      <c r="L54" s="46"/>
      <c r="M54" s="396"/>
    </row>
    <row r="55" spans="1:17" ht="36" customHeight="1" x14ac:dyDescent="0.25">
      <c r="A55" s="400" t="s">
        <v>412</v>
      </c>
      <c r="B55" s="398">
        <v>38</v>
      </c>
      <c r="C55" s="398" t="s">
        <v>41</v>
      </c>
      <c r="D55" s="398" t="s">
        <v>11</v>
      </c>
      <c r="E55" s="398" t="s">
        <v>10</v>
      </c>
      <c r="F55" s="44">
        <v>3902</v>
      </c>
      <c r="G55" s="44">
        <v>3955.92</v>
      </c>
      <c r="H55" s="398">
        <v>161004665</v>
      </c>
      <c r="I55" s="398" t="s">
        <v>147</v>
      </c>
      <c r="J55" s="54">
        <v>4210</v>
      </c>
      <c r="K55" s="397">
        <v>4150.8373747171026</v>
      </c>
      <c r="L55" s="46"/>
      <c r="M55" s="399"/>
    </row>
    <row r="56" spans="1:17" ht="36" customHeight="1" x14ac:dyDescent="0.25">
      <c r="A56" s="174" t="s">
        <v>411</v>
      </c>
      <c r="B56" s="398">
        <v>39</v>
      </c>
      <c r="C56" s="398" t="s">
        <v>31</v>
      </c>
      <c r="D56" s="398" t="s">
        <v>11</v>
      </c>
      <c r="E56" s="398" t="s">
        <v>10</v>
      </c>
      <c r="F56" s="44">
        <v>3937</v>
      </c>
      <c r="G56" s="44">
        <v>3968.41</v>
      </c>
      <c r="H56" s="398">
        <v>161009971</v>
      </c>
      <c r="I56" s="398" t="s">
        <v>410</v>
      </c>
      <c r="J56" s="54">
        <v>4180</v>
      </c>
      <c r="K56" s="397">
        <v>3163.5151902782218</v>
      </c>
      <c r="L56" s="46"/>
      <c r="M56" s="396"/>
    </row>
    <row r="57" spans="1:17" s="32" customFormat="1" ht="31.5" x14ac:dyDescent="0.25">
      <c r="B57" s="45"/>
      <c r="C57" s="82" t="s">
        <v>77</v>
      </c>
      <c r="D57" s="80"/>
      <c r="E57" s="81"/>
      <c r="F57" s="36">
        <f>SUM(F10:F56)</f>
        <v>125650.5</v>
      </c>
      <c r="G57" s="36">
        <f>SUM(G10:G56)</f>
        <v>126584.79999999997</v>
      </c>
      <c r="H57" s="80"/>
      <c r="I57" s="80"/>
      <c r="J57" s="33" cm="1">
        <f t="array" ref="J57">SUMPRODUCT(G10:G56*J10:J56)/G57</f>
        <v>4026.7737077815245</v>
      </c>
      <c r="K57" s="33" cm="1">
        <f t="array" ref="K57">SUMPRODUCT(F10:F56*K10:K56)/F57</f>
        <v>3217.6559150302455</v>
      </c>
      <c r="L57"/>
      <c r="M57"/>
      <c r="N57"/>
      <c r="O57"/>
      <c r="Q57"/>
    </row>
    <row r="58" spans="1:17" s="8" customFormat="1" ht="47.25" x14ac:dyDescent="0.25">
      <c r="B58" s="222"/>
      <c r="C58" s="31" t="s">
        <v>7</v>
      </c>
      <c r="D58" s="31"/>
      <c r="E58" s="31"/>
      <c r="F58" s="257">
        <v>136987.6</v>
      </c>
      <c r="G58" s="257">
        <v>136987.6</v>
      </c>
      <c r="H58" s="355" t="s">
        <v>328</v>
      </c>
      <c r="I58" s="354"/>
      <c r="J58" s="183">
        <v>4098</v>
      </c>
      <c r="K58" s="182">
        <v>3159</v>
      </c>
      <c r="L58"/>
      <c r="M58"/>
      <c r="N58"/>
      <c r="O58"/>
      <c r="Q58"/>
    </row>
    <row r="59" spans="1:17" s="8" customFormat="1" ht="63" x14ac:dyDescent="0.25">
      <c r="B59" s="222"/>
      <c r="C59" s="22" t="s">
        <v>5</v>
      </c>
      <c r="D59" s="22"/>
      <c r="E59" s="22"/>
      <c r="F59" s="23">
        <f>SUM(F57:F58)</f>
        <v>262638.09999999998</v>
      </c>
      <c r="G59" s="353">
        <f>SUM(G57:G58)</f>
        <v>263572.39999999997</v>
      </c>
      <c r="H59" s="22"/>
      <c r="I59" s="21"/>
      <c r="J59" s="20">
        <f>SUMPRODUCT(G57*J57+G58*J58)/G59</f>
        <v>4063.7924503657546</v>
      </c>
      <c r="K59" s="20">
        <f>SUMPRODUCT(F57*K57+F58*K58)/F59</f>
        <v>3187.0619797794302</v>
      </c>
      <c r="L59"/>
      <c r="M59"/>
      <c r="N59"/>
      <c r="O59"/>
      <c r="Q59"/>
    </row>
    <row r="60" spans="1:17" ht="15.75" x14ac:dyDescent="0.25">
      <c r="B60" s="97" t="s">
        <v>102</v>
      </c>
      <c r="C60" s="6"/>
      <c r="D60" s="5"/>
      <c r="E60" s="5"/>
      <c r="F60" s="4"/>
      <c r="G60" s="4"/>
      <c r="H60" s="4"/>
      <c r="I60" s="4"/>
    </row>
    <row r="61" spans="1:17" ht="78.75" x14ac:dyDescent="0.25">
      <c r="B61" s="352" t="s">
        <v>72</v>
      </c>
      <c r="C61" s="349" t="s">
        <v>71</v>
      </c>
      <c r="D61" s="351" t="s">
        <v>70</v>
      </c>
      <c r="E61" s="351" t="s">
        <v>69</v>
      </c>
      <c r="F61" s="85" t="s">
        <v>68</v>
      </c>
      <c r="G61" s="85" t="s">
        <v>67</v>
      </c>
      <c r="H61" s="350" t="s">
        <v>66</v>
      </c>
      <c r="I61" s="350" t="s">
        <v>65</v>
      </c>
      <c r="J61" s="349" t="s">
        <v>335</v>
      </c>
      <c r="K61" s="348" t="s">
        <v>334</v>
      </c>
    </row>
    <row r="62" spans="1:17" ht="28.5" customHeight="1" x14ac:dyDescent="0.25">
      <c r="B62" s="395">
        <v>12</v>
      </c>
      <c r="C62" s="392" t="s">
        <v>102</v>
      </c>
      <c r="D62" s="392"/>
      <c r="E62" s="392"/>
      <c r="F62" s="394">
        <v>4017.85</v>
      </c>
      <c r="G62" s="394">
        <v>4017.85</v>
      </c>
      <c r="H62" s="394">
        <v>481000324</v>
      </c>
      <c r="I62" s="394" t="s">
        <v>409</v>
      </c>
      <c r="J62" s="388">
        <v>4729.015023019143</v>
      </c>
      <c r="K62" s="388">
        <v>4729.015023019143</v>
      </c>
    </row>
    <row r="63" spans="1:17" ht="25.5" customHeight="1" x14ac:dyDescent="0.25">
      <c r="B63" s="395">
        <v>17</v>
      </c>
      <c r="C63" s="392" t="s">
        <v>102</v>
      </c>
      <c r="D63" s="392"/>
      <c r="E63" s="392"/>
      <c r="F63" s="394">
        <v>3578.6</v>
      </c>
      <c r="G63" s="394">
        <v>3578.6</v>
      </c>
      <c r="H63" s="394">
        <v>481000328</v>
      </c>
      <c r="I63" s="394" t="s">
        <v>408</v>
      </c>
      <c r="J63" s="388">
        <v>4712.0672879099602</v>
      </c>
      <c r="K63" s="388">
        <v>4712.0672879099602</v>
      </c>
    </row>
    <row r="64" spans="1:17" ht="17.25" customHeight="1" x14ac:dyDescent="0.25">
      <c r="B64" s="395">
        <v>18</v>
      </c>
      <c r="C64" s="392" t="s">
        <v>102</v>
      </c>
      <c r="D64" s="392"/>
      <c r="E64" s="392"/>
      <c r="F64" s="394">
        <v>3971.6</v>
      </c>
      <c r="G64" s="394">
        <v>3971.6</v>
      </c>
      <c r="H64" s="394">
        <v>481000330</v>
      </c>
      <c r="I64" s="394" t="s">
        <v>407</v>
      </c>
      <c r="J64" s="388">
        <v>4747.5196898097656</v>
      </c>
      <c r="K64" s="388">
        <v>4747.5196898097656</v>
      </c>
    </row>
    <row r="65" spans="2:14" ht="26.1" customHeight="1" x14ac:dyDescent="0.25">
      <c r="B65" s="393">
        <v>19</v>
      </c>
      <c r="C65" s="392" t="s">
        <v>102</v>
      </c>
      <c r="D65" s="392"/>
      <c r="E65" s="392"/>
      <c r="F65" s="394">
        <v>3822.4</v>
      </c>
      <c r="G65" s="394">
        <v>3822.4</v>
      </c>
      <c r="H65" s="394">
        <v>481000334</v>
      </c>
      <c r="I65" s="394" t="s">
        <v>406</v>
      </c>
      <c r="J65" s="388">
        <v>4705.6520687152188</v>
      </c>
      <c r="K65" s="388">
        <v>4705.6520687152188</v>
      </c>
    </row>
    <row r="66" spans="2:14" ht="21" customHeight="1" x14ac:dyDescent="0.25">
      <c r="B66" s="393">
        <v>21</v>
      </c>
      <c r="C66" s="392" t="s">
        <v>102</v>
      </c>
      <c r="D66" s="392"/>
      <c r="E66" s="392"/>
      <c r="F66" s="390">
        <v>3961.7</v>
      </c>
      <c r="G66" s="390">
        <v>3961.7</v>
      </c>
      <c r="H66" s="389">
        <v>481000335</v>
      </c>
      <c r="I66" s="389" t="s">
        <v>405</v>
      </c>
      <c r="J66" s="388">
        <v>4716.0239361702124</v>
      </c>
      <c r="K66" s="388">
        <v>4716.0239361702124</v>
      </c>
    </row>
    <row r="67" spans="2:14" ht="24.75" customHeight="1" x14ac:dyDescent="0.25">
      <c r="B67" s="393">
        <v>24</v>
      </c>
      <c r="C67" s="392" t="s">
        <v>102</v>
      </c>
      <c r="D67" s="391"/>
      <c r="E67" s="391"/>
      <c r="F67" s="390">
        <v>3539.15</v>
      </c>
      <c r="G67" s="390">
        <v>3539.15</v>
      </c>
      <c r="H67" s="389">
        <v>481000337</v>
      </c>
      <c r="I67" s="389" t="s">
        <v>404</v>
      </c>
      <c r="J67" s="388">
        <v>4695.7665981376222</v>
      </c>
      <c r="K67" s="388">
        <v>4695.7665981376222</v>
      </c>
    </row>
    <row r="68" spans="2:14" x14ac:dyDescent="0.25">
      <c r="B68" s="384" t="s">
        <v>97</v>
      </c>
      <c r="C68" s="383"/>
      <c r="D68" s="382"/>
      <c r="E68" s="101"/>
      <c r="F68" s="101">
        <f>SUM(F62:F67)</f>
        <v>22891.3</v>
      </c>
      <c r="G68" s="101">
        <f>SUM(G62:G67)</f>
        <v>22891.3</v>
      </c>
      <c r="H68" s="100"/>
      <c r="I68" s="152"/>
      <c r="J68" s="307" cm="1">
        <f t="array" ref="J68">SUMPRODUCT(G62:G67*J62:J67)/G68</f>
        <v>4718.2862073356191</v>
      </c>
      <c r="K68" s="307" cm="1">
        <f t="array" ref="K68">SUMPRODUCT(F62:F67*K62:K67)/F68</f>
        <v>4718.2862073356191</v>
      </c>
    </row>
    <row r="69" spans="2:14" ht="15.75" x14ac:dyDescent="0.25">
      <c r="B69" s="387" t="s">
        <v>96</v>
      </c>
      <c r="C69" s="386"/>
      <c r="D69" s="385"/>
      <c r="E69" s="338"/>
      <c r="F69" s="337">
        <v>21195.949999999997</v>
      </c>
      <c r="G69" s="337">
        <v>21195.949999999997</v>
      </c>
      <c r="H69" s="336" t="s">
        <v>328</v>
      </c>
      <c r="I69" s="335"/>
      <c r="J69" s="307">
        <v>4682</v>
      </c>
      <c r="K69" s="140">
        <v>4682</v>
      </c>
    </row>
    <row r="70" spans="2:14" x14ac:dyDescent="0.25">
      <c r="B70" s="384" t="s">
        <v>95</v>
      </c>
      <c r="C70" s="383"/>
      <c r="D70" s="382"/>
      <c r="E70" s="101"/>
      <c r="F70" s="101">
        <f>F68+F69</f>
        <v>44087.25</v>
      </c>
      <c r="G70" s="330">
        <f>SUM(G68:G69)</f>
        <v>44087.25</v>
      </c>
      <c r="H70" s="100"/>
      <c r="I70" s="307"/>
      <c r="J70" s="144">
        <f>SUMPRODUCT($G68:$G69,J68:J69)/$G70</f>
        <v>4700.8407863493831</v>
      </c>
      <c r="K70" s="113">
        <f>SUMPRODUCT(F68*K68+F69*K69)/F70</f>
        <v>4700.8407863493831</v>
      </c>
    </row>
    <row r="71" spans="2:14" s="32" customFormat="1" ht="15" customHeight="1" x14ac:dyDescent="0.25">
      <c r="B71" s="110"/>
      <c r="C71" s="381" t="s">
        <v>94</v>
      </c>
      <c r="D71" s="380"/>
      <c r="E71" s="380"/>
      <c r="F71" s="108"/>
      <c r="G71" s="108"/>
      <c r="H71" s="5"/>
      <c r="I71" s="4"/>
      <c r="J71" s="8"/>
      <c r="K71" s="308"/>
      <c r="L71"/>
      <c r="N71"/>
    </row>
    <row r="72" spans="2:14" s="8" customFormat="1" ht="15" customHeight="1" x14ac:dyDescent="0.25">
      <c r="C72" s="258" t="s">
        <v>93</v>
      </c>
      <c r="D72" s="258"/>
      <c r="E72" s="258"/>
      <c r="F72" s="101">
        <f>F57+F68</f>
        <v>148541.79999999999</v>
      </c>
      <c r="G72" s="101">
        <f>G57+G68</f>
        <v>149476.09999999998</v>
      </c>
      <c r="H72" s="72"/>
      <c r="I72" s="100"/>
      <c r="J72" s="307">
        <f>SUMPRODUCT($G68*J68+$G57*J57)/$G72</f>
        <v>4132.6743840839072</v>
      </c>
      <c r="K72" s="20">
        <f>SUMPRODUCT(F57*K57+F68*K68)/F72</f>
        <v>3448.9132325681376</v>
      </c>
      <c r="L72"/>
      <c r="N72"/>
    </row>
    <row r="73" spans="2:14" s="8" customFormat="1" ht="15" customHeight="1" x14ac:dyDescent="0.25">
      <c r="C73" s="106" t="s">
        <v>92</v>
      </c>
      <c r="D73" s="106"/>
      <c r="E73" s="106"/>
      <c r="F73" s="273">
        <f>F69+F58</f>
        <v>158183.54999999999</v>
      </c>
      <c r="G73" s="332">
        <f>G69+G58</f>
        <v>158183.54999999999</v>
      </c>
      <c r="H73" s="104" t="s">
        <v>6</v>
      </c>
      <c r="I73" s="102"/>
      <c r="J73" s="331">
        <f>SUMPRODUCT(G58*J58+G69*J69)/G73</f>
        <v>4176.2536161313874</v>
      </c>
      <c r="K73" s="304">
        <f>SUMPRODUCT($F58*K58+$F69*K69)/$F73</f>
        <v>3363.0757831645583</v>
      </c>
      <c r="L73"/>
      <c r="N73"/>
    </row>
    <row r="74" spans="2:14" s="8" customFormat="1" ht="38.25" x14ac:dyDescent="0.25">
      <c r="C74" s="72" t="s">
        <v>91</v>
      </c>
      <c r="D74" s="72"/>
      <c r="E74" s="72"/>
      <c r="F74" s="101">
        <f>+F73+F72</f>
        <v>306725.34999999998</v>
      </c>
      <c r="G74" s="330">
        <f>SUM(G72:G73)</f>
        <v>307659.64999999997</v>
      </c>
      <c r="H74" s="72"/>
      <c r="I74" s="100"/>
      <c r="J74" s="307">
        <f>SUMPRODUCT($G72:$G73,J72:J73)/$G74</f>
        <v>4155.0806945362019</v>
      </c>
      <c r="K74" s="20">
        <f>SUMPRODUCT($F72*K72+$F73*K73)/$F74</f>
        <v>3404.6453803361537</v>
      </c>
      <c r="L74"/>
      <c r="N74"/>
    </row>
    <row r="76" spans="2:14" x14ac:dyDescent="0.25">
      <c r="B76" s="17"/>
      <c r="C76" s="17"/>
      <c r="D76" s="17"/>
      <c r="E76" s="17"/>
      <c r="F76" s="17"/>
      <c r="G76" s="17"/>
      <c r="H76" s="17"/>
      <c r="I76" s="17"/>
      <c r="J76" s="17"/>
      <c r="K76" s="17"/>
    </row>
    <row r="77" spans="2:14" ht="32.25" customHeight="1" x14ac:dyDescent="0.25">
      <c r="B77" s="17" t="s">
        <v>403</v>
      </c>
      <c r="C77" s="17"/>
      <c r="D77" s="17"/>
      <c r="E77" s="17"/>
      <c r="F77" s="17"/>
      <c r="G77" s="17"/>
      <c r="H77" s="2"/>
      <c r="I77" s="2"/>
      <c r="J77" s="2"/>
      <c r="K77" s="16"/>
    </row>
    <row r="78" spans="2:14" x14ac:dyDescent="0.25">
      <c r="B78" s="17"/>
      <c r="C78" s="17"/>
      <c r="D78" s="17"/>
      <c r="E78" s="17"/>
      <c r="F78" s="17"/>
      <c r="G78" s="17"/>
      <c r="H78" s="17"/>
      <c r="I78" s="17"/>
      <c r="J78" s="17"/>
      <c r="K78" s="17"/>
    </row>
    <row r="79" spans="2:14" x14ac:dyDescent="0.25">
      <c r="B79" s="17"/>
      <c r="C79" s="17"/>
      <c r="D79" s="17"/>
      <c r="E79" s="17"/>
      <c r="F79" s="17"/>
      <c r="G79" s="17"/>
      <c r="H79" s="17"/>
      <c r="I79" s="8"/>
      <c r="J79" s="8"/>
      <c r="K79" s="16"/>
    </row>
    <row r="80" spans="2:14" x14ac:dyDescent="0.25">
      <c r="B80" s="17"/>
      <c r="C80" s="17"/>
      <c r="D80" s="17"/>
      <c r="E80" s="17"/>
      <c r="F80" s="17"/>
      <c r="G80" s="17"/>
      <c r="H80" s="17"/>
      <c r="I80" s="17"/>
      <c r="J80" s="17"/>
      <c r="K80" s="17"/>
    </row>
    <row r="81" spans="2:9" ht="15.75" x14ac:dyDescent="0.25">
      <c r="B81" s="98"/>
      <c r="C81" s="98"/>
      <c r="D81" s="98"/>
      <c r="E81" s="98"/>
      <c r="F81" s="98"/>
      <c r="G81" s="98"/>
      <c r="H81" s="98"/>
      <c r="I81" s="4"/>
    </row>
  </sheetData>
  <mergeCells count="22">
    <mergeCell ref="L10:L18"/>
    <mergeCell ref="M10:M14"/>
    <mergeCell ref="M15:M18"/>
    <mergeCell ref="M19:M25"/>
    <mergeCell ref="M26:M27"/>
    <mergeCell ref="M28:M34"/>
    <mergeCell ref="M35:M39"/>
    <mergeCell ref="M40:M46"/>
    <mergeCell ref="M47:M48"/>
    <mergeCell ref="M49:M54"/>
    <mergeCell ref="M55:M56"/>
    <mergeCell ref="B68:D68"/>
    <mergeCell ref="B77:G77"/>
    <mergeCell ref="B78:K78"/>
    <mergeCell ref="B79:H79"/>
    <mergeCell ref="B80:K80"/>
    <mergeCell ref="B69:D69"/>
    <mergeCell ref="H69:I69"/>
    <mergeCell ref="B70:D70"/>
    <mergeCell ref="C71:E71"/>
    <mergeCell ref="H73:I73"/>
    <mergeCell ref="B76:K76"/>
  </mergeCells>
  <conditionalFormatting sqref="C57:C58">
    <cfRule type="expression" dxfId="454" priority="1" stopIfTrue="1">
      <formula>IF(L57&lt;#REF!,TRUE,FALSE)</formula>
    </cfRule>
    <cfRule type="expression" dxfId="453" priority="2" stopIfTrue="1">
      <formula>IF(L57&lt;#REF!,TRUE,FALSE)</formula>
    </cfRule>
    <cfRule type="expression" dxfId="452" priority="3" stopIfTrue="1">
      <formula>IF(L57&gt;#REF!,TRUE,FALSE)</formula>
    </cfRule>
    <cfRule type="expression" dxfId="451" priority="4" stopIfTrue="1">
      <formula>IF(#REF!&lt;#REF!,TRUE,FALSE)</formula>
    </cfRule>
    <cfRule type="expression" dxfId="450" priority="5" stopIfTrue="1">
      <formula>IF(#REF!&lt;#REF!,TRUE,FALSE)</formula>
    </cfRule>
    <cfRule type="expression" dxfId="449" priority="6" stopIfTrue="1">
      <formula>IF(#REF!&gt;#REF!,TRUE,FALSE)</formula>
    </cfRule>
    <cfRule type="expression" dxfId="448" priority="7" stopIfTrue="1">
      <formula>IF(O57&lt;#REF!,TRUE,FALSE)</formula>
    </cfRule>
    <cfRule type="expression" dxfId="447" priority="8" stopIfTrue="1">
      <formula>IF(O57&lt;#REF!,TRUE,FALSE)</formula>
    </cfRule>
    <cfRule type="expression" dxfId="446" priority="9" stopIfTrue="1">
      <formula>IF(O57&gt;#REF!,TRUE,FALSE)</formula>
    </cfRule>
    <cfRule type="expression" dxfId="445" priority="10" stopIfTrue="1">
      <formula>IF(L57&lt;#REF!,TRUE,FALSE)</formula>
    </cfRule>
    <cfRule type="expression" dxfId="444" priority="11" stopIfTrue="1">
      <formula>IF(L57&lt;#REF!,TRUE,FALSE)</formula>
    </cfRule>
    <cfRule type="expression" dxfId="443" priority="12" stopIfTrue="1">
      <formula>IF(L57&gt;#REF!,TRUE,FALSE)</formula>
    </cfRule>
    <cfRule type="expression" dxfId="442" priority="13" stopIfTrue="1">
      <formula>IF(N57&lt;#REF!,TRUE,FALSE)</formula>
    </cfRule>
    <cfRule type="expression" dxfId="441" priority="14" stopIfTrue="1">
      <formula>IF(N57&lt;#REF!,TRUE,FALSE)</formula>
    </cfRule>
    <cfRule type="expression" dxfId="440" priority="15" stopIfTrue="1">
      <formula>IF(N57&gt;#REF!,TRUE,FALSE)</formula>
    </cfRule>
    <cfRule type="expression" dxfId="439" priority="16" stopIfTrue="1">
      <formula>IF(O57&lt;#REF!,TRUE,FALSE)</formula>
    </cfRule>
    <cfRule type="expression" dxfId="438" priority="17" stopIfTrue="1">
      <formula>IF(O57&lt;#REF!,TRUE,FALSE)</formula>
    </cfRule>
    <cfRule type="expression" dxfId="437" priority="18" stopIfTrue="1">
      <formula>IF(O57&gt;#REF!,TRUE,FALSE)</formula>
    </cfRule>
    <cfRule type="expression" dxfId="436" priority="19" stopIfTrue="1">
      <formula>IF(L57&lt;#REF!,TRUE,FALSE)</formula>
    </cfRule>
    <cfRule type="expression" dxfId="435" priority="20" stopIfTrue="1">
      <formula>IF(L57&lt;#REF!,TRUE,FALSE)</formula>
    </cfRule>
    <cfRule type="expression" dxfId="434" priority="21" stopIfTrue="1">
      <formula>IF(L57&gt;#REF!,TRUE,FALSE)</formula>
    </cfRule>
    <cfRule type="expression" dxfId="433" priority="22" stopIfTrue="1">
      <formula>IF(N57&lt;#REF!,TRUE,FALSE)</formula>
    </cfRule>
    <cfRule type="expression" dxfId="432" priority="23" stopIfTrue="1">
      <formula>IF(N57&lt;#REF!,TRUE,FALSE)</formula>
    </cfRule>
    <cfRule type="expression" dxfId="431" priority="24" stopIfTrue="1">
      <formula>IF(N57&gt;#REF!,TRUE,FALSE)</formula>
    </cfRule>
    <cfRule type="expression" dxfId="430" priority="25" stopIfTrue="1">
      <formula>IF(O57&lt;#REF!,TRUE,FALSE)</formula>
    </cfRule>
    <cfRule type="expression" dxfId="429" priority="26" stopIfTrue="1">
      <formula>IF(O57&lt;#REF!,TRUE,FALSE)</formula>
    </cfRule>
    <cfRule type="expression" dxfId="428" priority="27" stopIfTrue="1">
      <formula>IF(O57&gt;#REF!,TRUE,FALSE)</formula>
    </cfRule>
    <cfRule type="expression" dxfId="427" priority="28" stopIfTrue="1">
      <formula>IF(L57&lt;#REF!,TRUE,FALSE)</formula>
    </cfRule>
    <cfRule type="expression" dxfId="426" priority="29" stopIfTrue="1">
      <formula>IF(L57&lt;#REF!,TRUE,FALSE)</formula>
    </cfRule>
    <cfRule type="expression" dxfId="425" priority="30" stopIfTrue="1">
      <formula>IF(L57&gt;#REF!,TRUE,FALSE)</formula>
    </cfRule>
    <cfRule type="expression" dxfId="424" priority="31" stopIfTrue="1">
      <formula>IF(N57&lt;#REF!,TRUE,FALSE)</formula>
    </cfRule>
    <cfRule type="expression" dxfId="423" priority="32" stopIfTrue="1">
      <formula>IF(N57&lt;#REF!,TRUE,FALSE)</formula>
    </cfRule>
    <cfRule type="expression" dxfId="422" priority="33" stopIfTrue="1">
      <formula>IF(N57&gt;#REF!,TRUE,FALSE)</formula>
    </cfRule>
    <cfRule type="expression" dxfId="421" priority="34" stopIfTrue="1">
      <formula>IF(#REF!&lt;#REF!,TRUE,FALSE)</formula>
    </cfRule>
    <cfRule type="expression" dxfId="420" priority="35" stopIfTrue="1">
      <formula>IF(#REF!&lt;#REF!,TRUE,FALSE)</formula>
    </cfRule>
    <cfRule type="expression" dxfId="419" priority="36" stopIfTrue="1">
      <formula>IF(#REF!&gt;#REF!,TRUE,FALSE)</formula>
    </cfRule>
    <cfRule type="expression" dxfId="418" priority="37" stopIfTrue="1">
      <formula>IF(#REF!&lt;#REF!,TRUE,FALSE)</formula>
    </cfRule>
    <cfRule type="expression" dxfId="417" priority="38" stopIfTrue="1">
      <formula>IF(#REF!&lt;#REF!,TRUE,FALSE)</formula>
    </cfRule>
    <cfRule type="expression" dxfId="416" priority="39" stopIfTrue="1">
      <formula>IF(#REF!&gt;#REF!,TRUE,FALSE)</formula>
    </cfRule>
    <cfRule type="expression" dxfId="415" priority="40" stopIfTrue="1">
      <formula>IF(#REF!&lt;#REF!,TRUE,FALSE)</formula>
    </cfRule>
    <cfRule type="expression" dxfId="414" priority="41" stopIfTrue="1">
      <formula>IF(#REF!&lt;#REF!,TRUE,FALSE)</formula>
    </cfRule>
    <cfRule type="expression" dxfId="413" priority="42" stopIfTrue="1">
      <formula>IF(#REF!&gt;#REF!,TRUE,FALSE)</formula>
    </cfRule>
    <cfRule type="expression" dxfId="412" priority="43" stopIfTrue="1">
      <formula>IF(L57&lt;#REF!,TRUE,FALSE)</formula>
    </cfRule>
    <cfRule type="expression" dxfId="411" priority="44" stopIfTrue="1">
      <formula>IF(L57&lt;#REF!,TRUE,FALSE)</formula>
    </cfRule>
    <cfRule type="expression" dxfId="410" priority="45" stopIfTrue="1">
      <formula>IF(L57&gt;#REF!,TRUE,FALSE)</formula>
    </cfRule>
    <cfRule type="expression" dxfId="409" priority="46" stopIfTrue="1">
      <formula>IF(M57&lt;#REF!,TRUE,FALSE)</formula>
    </cfRule>
    <cfRule type="expression" dxfId="408" priority="47" stopIfTrue="1">
      <formula>IF(M57&lt;#REF!,TRUE,FALSE)</formula>
    </cfRule>
    <cfRule type="expression" dxfId="407" priority="48" stopIfTrue="1">
      <formula>IF(M57&gt;#REF!,TRUE,FALSE)</formula>
    </cfRule>
    <cfRule type="expression" dxfId="406" priority="49" stopIfTrue="1">
      <formula>IF(#REF!&lt;#REF!,TRUE,FALSE)</formula>
    </cfRule>
    <cfRule type="expression" dxfId="405" priority="50" stopIfTrue="1">
      <formula>IF(#REF!&lt;#REF!,TRUE,FALSE)</formula>
    </cfRule>
    <cfRule type="expression" dxfId="404" priority="51" stopIfTrue="1">
      <formula>IF(#REF!&gt;#REF!,TRUE,FALSE)</formula>
    </cfRule>
    <cfRule type="expression" dxfId="403" priority="52" stopIfTrue="1">
      <formula>IF(L57&lt;#REF!,TRUE,FALSE)</formula>
    </cfRule>
    <cfRule type="expression" dxfId="402" priority="53" stopIfTrue="1">
      <formula>IF(L57&lt;#REF!,TRUE,FALSE)</formula>
    </cfRule>
    <cfRule type="expression" dxfId="401" priority="54" stopIfTrue="1">
      <formula>IF(L57&gt;#REF!,TRUE,FALSE)</formula>
    </cfRule>
    <cfRule type="expression" dxfId="400" priority="55" stopIfTrue="1">
      <formula>IF(#REF!&lt;#REF!,TRUE,FALSE)</formula>
    </cfRule>
    <cfRule type="expression" dxfId="399" priority="56" stopIfTrue="1">
      <formula>IF(#REF!&lt;#REF!,TRUE,FALSE)</formula>
    </cfRule>
    <cfRule type="expression" dxfId="398" priority="57" stopIfTrue="1">
      <formula>IF(#REF!&gt;#REF!,TRUE,FALSE)</formula>
    </cfRule>
    <cfRule type="expression" dxfId="397" priority="58" stopIfTrue="1">
      <formula>IF(N57&lt;#REF!,TRUE,FALSE)</formula>
    </cfRule>
    <cfRule type="expression" dxfId="396" priority="59" stopIfTrue="1">
      <formula>IF(O57&gt;#REF!,TRUE,FALSE)</formula>
    </cfRule>
    <cfRule type="expression" dxfId="395" priority="60" stopIfTrue="1">
      <formula>IF(L57&lt;#REF!,TRUE,FALSE)</formula>
    </cfRule>
    <cfRule type="expression" dxfId="394" priority="61" stopIfTrue="1">
      <formula>IF(L57&lt;#REF!,TRUE,FALSE)</formula>
    </cfRule>
    <cfRule type="expression" dxfId="393" priority="62" stopIfTrue="1">
      <formula>IF(L57&gt;#REF!,TRUE,FALSE)</formula>
    </cfRule>
    <cfRule type="expression" dxfId="392" priority="63" stopIfTrue="1">
      <formula>IF(N57&lt;#REF!,TRUE,FALSE)</formula>
    </cfRule>
    <cfRule type="expression" dxfId="391" priority="64" stopIfTrue="1">
      <formula>IF(N57&lt;#REF!,TRUE,FALSE)</formula>
    </cfRule>
    <cfRule type="expression" dxfId="390" priority="65" stopIfTrue="1">
      <formula>IF(N57&gt;#REF!,TRUE,FALSE)</formula>
    </cfRule>
    <cfRule type="expression" dxfId="389" priority="66" stopIfTrue="1">
      <formula>IF(#REF!&lt;#REF!,TRUE,FALSE)</formula>
    </cfRule>
    <cfRule type="expression" dxfId="388" priority="67" stopIfTrue="1">
      <formula>IF(#REF!&lt;#REF!,TRUE,FALSE)</formula>
    </cfRule>
    <cfRule type="expression" dxfId="387" priority="68" stopIfTrue="1">
      <formula>IF(#REF!&gt;#REF!,TRUE,FALSE)</formula>
    </cfRule>
    <cfRule type="expression" dxfId="386" priority="69" stopIfTrue="1">
      <formula>IF(#REF!&lt;#REF!,TRUE,FALSE)</formula>
    </cfRule>
    <cfRule type="expression" dxfId="385" priority="70" stopIfTrue="1">
      <formula>IF(N57&lt;#REF!,TRUE,FALSE)</formula>
    </cfRule>
    <cfRule type="expression" dxfId="384" priority="71" stopIfTrue="1">
      <formula>IF(N57&gt;#REF!,TRUE,FALSE)</formula>
    </cfRule>
    <cfRule type="expression" dxfId="383" priority="72" stopIfTrue="1">
      <formula>IF(O57&lt;#REF!,TRUE,FALSE)</formula>
    </cfRule>
    <cfRule type="expression" dxfId="382" priority="73" stopIfTrue="1">
      <formula>IF(O57&lt;#REF!,TRUE,FALSE)</formula>
    </cfRule>
    <cfRule type="expression" dxfId="381" priority="74" stopIfTrue="1">
      <formula>IF(#REF!&lt;#REF!,TRUE,FALSE)</formula>
    </cfRule>
    <cfRule type="expression" dxfId="380" priority="75" stopIfTrue="1">
      <formula>IF(#REF!&gt;#REF!,TRUE,FALSE)</formula>
    </cfRule>
    <cfRule type="expression" dxfId="379" priority="76" stopIfTrue="1">
      <formula>IF(#REF!&lt;#REF!,TRUE,FALSE)</formula>
    </cfRule>
    <cfRule type="expression" dxfId="378" priority="77" stopIfTrue="1">
      <formula>IF(#REF!&lt;#REF!,TRUE,FALSE)</formula>
    </cfRule>
    <cfRule type="expression" dxfId="377" priority="78" stopIfTrue="1">
      <formula>IF(#REF!&gt;#REF!,TRUE,FALSE)</formula>
    </cfRule>
    <cfRule type="expression" dxfId="376" priority="79" stopIfTrue="1">
      <formula>IF(M57&lt;#REF!,TRUE,FALSE)</formula>
    </cfRule>
    <cfRule type="expression" dxfId="375" priority="80" stopIfTrue="1">
      <formula>IF(M57&lt;#REF!,TRUE,FALSE)</formula>
    </cfRule>
    <cfRule type="expression" dxfId="374" priority="81" stopIfTrue="1">
      <formula>IF(M57&gt;#REF!,TRUE,FALSE)</formula>
    </cfRule>
    <cfRule type="expression" dxfId="373" priority="82" stopIfTrue="1">
      <formula>IF(#REF!&lt;#REF!,TRUE,FALSE)</formula>
    </cfRule>
    <cfRule type="expression" dxfId="372" priority="83" stopIfTrue="1">
      <formula>IF(#REF!&lt;#REF!,TRUE,FALSE)</formula>
    </cfRule>
    <cfRule type="expression" dxfId="371" priority="84" stopIfTrue="1">
      <formula>IF(#REF!&gt;#REF!,TRUE,FALSE)</formula>
    </cfRule>
    <cfRule type="expression" dxfId="370" priority="85" stopIfTrue="1">
      <formula>IF(L57&lt;#REF!,TRUE,FALSE)</formula>
    </cfRule>
    <cfRule type="expression" dxfId="369" priority="86" stopIfTrue="1">
      <formula>IF(L57&lt;#REF!,TRUE,FALSE)</formula>
    </cfRule>
    <cfRule type="expression" dxfId="368" priority="87" stopIfTrue="1">
      <formula>IF(L57&gt;#REF!,TRUE,FALSE)</formula>
    </cfRule>
    <cfRule type="expression" dxfId="367" priority="88" stopIfTrue="1">
      <formula>IF(M57&lt;#REF!,TRUE,FALSE)</formula>
    </cfRule>
    <cfRule type="expression" dxfId="366" priority="89" stopIfTrue="1">
      <formula>IF(M57&lt;#REF!,TRUE,FALSE)</formula>
    </cfRule>
    <cfRule type="expression" dxfId="365" priority="90" stopIfTrue="1">
      <formula>IF(M57&gt;#REF!,TRUE,FALSE)</formula>
    </cfRule>
    <cfRule type="expression" dxfId="364" priority="91" stopIfTrue="1">
      <formula>IF(#REF!&lt;#REF!,TRUE,FALSE)</formula>
    </cfRule>
    <cfRule type="expression" dxfId="363" priority="92" stopIfTrue="1">
      <formula>IF(#REF!&lt;#REF!,TRUE,FALSE)</formula>
    </cfRule>
    <cfRule type="expression" dxfId="362" priority="93" stopIfTrue="1">
      <formula>IF(#REF!&gt;#REF!,TRUE,FALSE)</formula>
    </cfRule>
    <cfRule type="expression" dxfId="361" priority="94" stopIfTrue="1">
      <formula>IF(L57&lt;#REF!,TRUE,FALSE)</formula>
    </cfRule>
    <cfRule type="expression" dxfId="360" priority="95" stopIfTrue="1">
      <formula>IF(L57&lt;#REF!,TRUE,FALSE)</formula>
    </cfRule>
    <cfRule type="expression" dxfId="359" priority="96" stopIfTrue="1">
      <formula>IF(L57&gt;#REF!,TRUE,FALSE)</formula>
    </cfRule>
    <cfRule type="expression" dxfId="358" priority="97" stopIfTrue="1">
      <formula>IF(M57&lt;#REF!,TRUE,FALSE)</formula>
    </cfRule>
    <cfRule type="expression" dxfId="357" priority="98" stopIfTrue="1">
      <formula>IF(M57&lt;#REF!,TRUE,FALSE)</formula>
    </cfRule>
    <cfRule type="expression" dxfId="356" priority="99" stopIfTrue="1">
      <formula>IF(M57&gt;#REF!,TRUE,FALSE)</formula>
    </cfRule>
    <cfRule type="expression" dxfId="355" priority="100" stopIfTrue="1">
      <formula>IF(#REF!&lt;#REF!,TRUE,FALSE)</formula>
    </cfRule>
    <cfRule type="expression" dxfId="354" priority="101" stopIfTrue="1">
      <formula>IF(#REF!&lt;#REF!,TRUE,FALSE)</formula>
    </cfRule>
    <cfRule type="expression" dxfId="353" priority="102" stopIfTrue="1">
      <formula>IF(#REF!&gt;#REF!,TRUE,FALSE)</formula>
    </cfRule>
    <cfRule type="expression" dxfId="352" priority="103" stopIfTrue="1">
      <formula>IF(L57&lt;#REF!,TRUE,FALSE)</formula>
    </cfRule>
    <cfRule type="expression" dxfId="351" priority="104" stopIfTrue="1">
      <formula>IF(L57&lt;#REF!,TRUE,FALSE)</formula>
    </cfRule>
    <cfRule type="expression" dxfId="350" priority="105" stopIfTrue="1">
      <formula>IF(L57&gt;#REF!,TRUE,FALSE)</formula>
    </cfRule>
    <cfRule type="expression" dxfId="349" priority="106" stopIfTrue="1">
      <formula>IF(#REF!&lt;#REF!,TRUE,FALSE)</formula>
    </cfRule>
    <cfRule type="expression" dxfId="348" priority="107" stopIfTrue="1">
      <formula>IF(#REF!&lt;#REF!,TRUE,FALSE)</formula>
    </cfRule>
    <cfRule type="expression" dxfId="347" priority="108" stopIfTrue="1">
      <formula>IF(#REF!&gt;#REF!,TRUE,FALSE)</formula>
    </cfRule>
    <cfRule type="expression" dxfId="346" priority="109" stopIfTrue="1">
      <formula>IF(#REF!&lt;#REF!,TRUE,FALSE)</formula>
    </cfRule>
    <cfRule type="expression" dxfId="345" priority="110" stopIfTrue="1">
      <formula>IF(#REF!&lt;#REF!,TRUE,FALSE)</formula>
    </cfRule>
    <cfRule type="expression" dxfId="344" priority="111" stopIfTrue="1">
      <formula>IF(#REF!&gt;#REF!,TRUE,FALSE)</formula>
    </cfRule>
    <cfRule type="expression" dxfId="343" priority="112" stopIfTrue="1">
      <formula>IF(#REF!&lt;#REF!,TRUE,FALSE)</formula>
    </cfRule>
    <cfRule type="expression" dxfId="342" priority="113" stopIfTrue="1">
      <formula>IF(#REF!&lt;#REF!,TRUE,FALSE)</formula>
    </cfRule>
    <cfRule type="expression" dxfId="341" priority="114" stopIfTrue="1">
      <formula>IF(#REF!&gt;#REF!,TRUE,FALSE)</formula>
    </cfRule>
  </conditionalFormatting>
  <conditionalFormatting sqref="C58">
    <cfRule type="expression" dxfId="340" priority="115" stopIfTrue="1">
      <formula>IF(L58&lt;#REF!,TRUE,FALSE)</formula>
    </cfRule>
    <cfRule type="expression" dxfId="339" priority="116" stopIfTrue="1">
      <formula>IF(L58&lt;#REF!,TRUE,FALSE)</formula>
    </cfRule>
    <cfRule type="expression" dxfId="338" priority="117" stopIfTrue="1">
      <formula>IF(L58&gt;#REF!,TRUE,FALSE)</formula>
    </cfRule>
    <cfRule type="expression" dxfId="337" priority="118" stopIfTrue="1">
      <formula>IF(#REF!&lt;#REF!,TRUE,FALSE)</formula>
    </cfRule>
    <cfRule type="expression" dxfId="336" priority="119" stopIfTrue="1">
      <formula>IF(#REF!&lt;#REF!,TRUE,FALSE)</formula>
    </cfRule>
    <cfRule type="expression" dxfId="335" priority="120" stopIfTrue="1">
      <formula>IF(#REF!&gt;#REF!,TRUE,FALSE)</formula>
    </cfRule>
    <cfRule type="expression" dxfId="334" priority="121" stopIfTrue="1">
      <formula>IF(O58&lt;#REF!,TRUE,FALSE)</formula>
    </cfRule>
    <cfRule type="expression" dxfId="333" priority="122" stopIfTrue="1">
      <formula>IF(O58&lt;#REF!,TRUE,FALSE)</formula>
    </cfRule>
    <cfRule type="expression" dxfId="332" priority="123" stopIfTrue="1">
      <formula>IF(O58&gt;#REF!,TRUE,FALSE)</formula>
    </cfRule>
    <cfRule type="expression" dxfId="331" priority="124" stopIfTrue="1">
      <formula>IF(L58&lt;#REF!,TRUE,FALSE)</formula>
    </cfRule>
    <cfRule type="expression" dxfId="330" priority="125" stopIfTrue="1">
      <formula>IF(L58&lt;#REF!,TRUE,FALSE)</formula>
    </cfRule>
    <cfRule type="expression" dxfId="329" priority="126" stopIfTrue="1">
      <formula>IF(L58&gt;#REF!,TRUE,FALSE)</formula>
    </cfRule>
    <cfRule type="expression" dxfId="328" priority="127" stopIfTrue="1">
      <formula>IF(N58&lt;#REF!,TRUE,FALSE)</formula>
    </cfRule>
    <cfRule type="expression" dxfId="327" priority="128" stopIfTrue="1">
      <formula>IF(N58&lt;#REF!,TRUE,FALSE)</formula>
    </cfRule>
    <cfRule type="expression" dxfId="326" priority="129" stopIfTrue="1">
      <formula>IF(N58&gt;#REF!,TRUE,FALSE)</formula>
    </cfRule>
    <cfRule type="expression" dxfId="325" priority="130" stopIfTrue="1">
      <formula>IF(O58&lt;#REF!,TRUE,FALSE)</formula>
    </cfRule>
    <cfRule type="expression" dxfId="324" priority="131" stopIfTrue="1">
      <formula>IF(O58&lt;#REF!,TRUE,FALSE)</formula>
    </cfRule>
    <cfRule type="expression" dxfId="323" priority="132" stopIfTrue="1">
      <formula>IF(O58&gt;#REF!,TRUE,FALSE)</formula>
    </cfRule>
    <cfRule type="expression" dxfId="322" priority="133" stopIfTrue="1">
      <formula>IF(L58&lt;#REF!,TRUE,FALSE)</formula>
    </cfRule>
    <cfRule type="expression" dxfId="321" priority="134" stopIfTrue="1">
      <formula>IF(L58&lt;#REF!,TRUE,FALSE)</formula>
    </cfRule>
    <cfRule type="expression" dxfId="320" priority="135" stopIfTrue="1">
      <formula>IF(L58&gt;#REF!,TRUE,FALSE)</formula>
    </cfRule>
    <cfRule type="expression" dxfId="319" priority="136" stopIfTrue="1">
      <formula>IF(N58&lt;#REF!,TRUE,FALSE)</formula>
    </cfRule>
    <cfRule type="expression" dxfId="318" priority="137" stopIfTrue="1">
      <formula>IF(N58&lt;#REF!,TRUE,FALSE)</formula>
    </cfRule>
    <cfRule type="expression" dxfId="317" priority="138" stopIfTrue="1">
      <formula>IF(N58&gt;#REF!,TRUE,FALSE)</formula>
    </cfRule>
    <cfRule type="expression" dxfId="316" priority="139" stopIfTrue="1">
      <formula>IF(O58&lt;#REF!,TRUE,FALSE)</formula>
    </cfRule>
    <cfRule type="expression" dxfId="315" priority="140" stopIfTrue="1">
      <formula>IF(O58&lt;#REF!,TRUE,FALSE)</formula>
    </cfRule>
    <cfRule type="expression" dxfId="314" priority="141" stopIfTrue="1">
      <formula>IF(O58&gt;#REF!,TRUE,FALSE)</formula>
    </cfRule>
    <cfRule type="expression" dxfId="313" priority="142" stopIfTrue="1">
      <formula>IF(L58&lt;#REF!,TRUE,FALSE)</formula>
    </cfRule>
    <cfRule type="expression" dxfId="312" priority="143" stopIfTrue="1">
      <formula>IF(L58&lt;#REF!,TRUE,FALSE)</formula>
    </cfRule>
    <cfRule type="expression" dxfId="311" priority="144" stopIfTrue="1">
      <formula>IF(L58&gt;#REF!,TRUE,FALSE)</formula>
    </cfRule>
    <cfRule type="expression" dxfId="310" priority="145" stopIfTrue="1">
      <formula>IF(N58&lt;#REF!,TRUE,FALSE)</formula>
    </cfRule>
    <cfRule type="expression" dxfId="309" priority="146" stopIfTrue="1">
      <formula>IF(N58&lt;#REF!,TRUE,FALSE)</formula>
    </cfRule>
    <cfRule type="expression" dxfId="308" priority="147" stopIfTrue="1">
      <formula>IF(N58&gt;#REF!,TRUE,FALSE)</formula>
    </cfRule>
    <cfRule type="expression" dxfId="307" priority="148" stopIfTrue="1">
      <formula>IF(#REF!&lt;#REF!,TRUE,FALSE)</formula>
    </cfRule>
    <cfRule type="expression" dxfId="306" priority="149" stopIfTrue="1">
      <formula>IF(#REF!&lt;#REF!,TRUE,FALSE)</formula>
    </cfRule>
    <cfRule type="expression" dxfId="305" priority="150" stopIfTrue="1">
      <formula>IF(#REF!&gt;#REF!,TRUE,FALSE)</formula>
    </cfRule>
    <cfRule type="expression" dxfId="304" priority="151" stopIfTrue="1">
      <formula>IF(#REF!&lt;#REF!,TRUE,FALSE)</formula>
    </cfRule>
    <cfRule type="expression" dxfId="303" priority="152" stopIfTrue="1">
      <formula>IF(#REF!&lt;#REF!,TRUE,FALSE)</formula>
    </cfRule>
    <cfRule type="expression" dxfId="302" priority="153" stopIfTrue="1">
      <formula>IF(#REF!&gt;#REF!,TRUE,FALSE)</formula>
    </cfRule>
    <cfRule type="expression" dxfId="301" priority="154" stopIfTrue="1">
      <formula>IF(#REF!&lt;#REF!,TRUE,FALSE)</formula>
    </cfRule>
    <cfRule type="expression" dxfId="300" priority="155" stopIfTrue="1">
      <formula>IF(#REF!&lt;#REF!,TRUE,FALSE)</formula>
    </cfRule>
    <cfRule type="expression" dxfId="299" priority="156" stopIfTrue="1">
      <formula>IF(#REF!&gt;#REF!,TRUE,FALSE)</formula>
    </cfRule>
    <cfRule type="expression" dxfId="298" priority="157" stopIfTrue="1">
      <formula>IF(L58&lt;#REF!,TRUE,FALSE)</formula>
    </cfRule>
    <cfRule type="expression" dxfId="297" priority="158" stopIfTrue="1">
      <formula>IF(L58&lt;#REF!,TRUE,FALSE)</formula>
    </cfRule>
    <cfRule type="expression" dxfId="296" priority="159" stopIfTrue="1">
      <formula>IF(L58&gt;#REF!,TRUE,FALSE)</formula>
    </cfRule>
    <cfRule type="expression" dxfId="295" priority="160" stopIfTrue="1">
      <formula>IF(M58&lt;#REF!,TRUE,FALSE)</formula>
    </cfRule>
    <cfRule type="expression" dxfId="294" priority="161" stopIfTrue="1">
      <formula>IF(M58&lt;#REF!,TRUE,FALSE)</formula>
    </cfRule>
    <cfRule type="expression" dxfId="293" priority="162" stopIfTrue="1">
      <formula>IF(M58&gt;#REF!,TRUE,FALSE)</formula>
    </cfRule>
    <cfRule type="expression" dxfId="292" priority="163" stopIfTrue="1">
      <formula>IF(#REF!&lt;#REF!,TRUE,FALSE)</formula>
    </cfRule>
    <cfRule type="expression" dxfId="291" priority="164" stopIfTrue="1">
      <formula>IF(#REF!&lt;#REF!,TRUE,FALSE)</formula>
    </cfRule>
    <cfRule type="expression" dxfId="290" priority="165" stopIfTrue="1">
      <formula>IF(#REF!&gt;#REF!,TRUE,FALSE)</formula>
    </cfRule>
    <cfRule type="expression" dxfId="289" priority="166" stopIfTrue="1">
      <formula>IF(L58&lt;#REF!,TRUE,FALSE)</formula>
    </cfRule>
    <cfRule type="expression" dxfId="288" priority="167" stopIfTrue="1">
      <formula>IF(L58&lt;#REF!,TRUE,FALSE)</formula>
    </cfRule>
    <cfRule type="expression" dxfId="287" priority="168" stopIfTrue="1">
      <formula>IF(L58&gt;#REF!,TRUE,FALSE)</formula>
    </cfRule>
    <cfRule type="expression" dxfId="286" priority="169" stopIfTrue="1">
      <formula>IF(#REF!&lt;#REF!,TRUE,FALSE)</formula>
    </cfRule>
    <cfRule type="expression" dxfId="285" priority="170" stopIfTrue="1">
      <formula>IF(#REF!&lt;#REF!,TRUE,FALSE)</formula>
    </cfRule>
    <cfRule type="expression" dxfId="284" priority="171" stopIfTrue="1">
      <formula>IF(#REF!&gt;#REF!,TRUE,FALSE)</formula>
    </cfRule>
    <cfRule type="expression" dxfId="283" priority="172" stopIfTrue="1">
      <formula>IF(N58&lt;#REF!,TRUE,FALSE)</formula>
    </cfRule>
    <cfRule type="expression" dxfId="282" priority="173" stopIfTrue="1">
      <formula>IF(N58&lt;#REF!,TRUE,FALSE)</formula>
    </cfRule>
    <cfRule type="expression" dxfId="281" priority="174" stopIfTrue="1">
      <formula>IF(N58&gt;#REF!,TRUE,FALSE)</formula>
    </cfRule>
    <cfRule type="expression" dxfId="280" priority="175" stopIfTrue="1">
      <formula>IF(O58&lt;#REF!,TRUE,FALSE)</formula>
    </cfRule>
    <cfRule type="expression" dxfId="279" priority="176" stopIfTrue="1">
      <formula>IF(O58&lt;#REF!,TRUE,FALSE)</formula>
    </cfRule>
    <cfRule type="expression" dxfId="278" priority="177" stopIfTrue="1">
      <formula>IF(O58&gt;#REF!,TRUE,FALSE)</formula>
    </cfRule>
    <cfRule type="expression" dxfId="277" priority="178" stopIfTrue="1">
      <formula>IF(L58&lt;#REF!,TRUE,FALSE)</formula>
    </cfRule>
    <cfRule type="expression" dxfId="276" priority="179" stopIfTrue="1">
      <formula>IF(L58&lt;#REF!,TRUE,FALSE)</formula>
    </cfRule>
    <cfRule type="expression" dxfId="275" priority="180" stopIfTrue="1">
      <formula>IF(L58&gt;#REF!,TRUE,FALSE)</formula>
    </cfRule>
    <cfRule type="expression" dxfId="274" priority="181" stopIfTrue="1">
      <formula>IF(N58&lt;#REF!,TRUE,FALSE)</formula>
    </cfRule>
    <cfRule type="expression" dxfId="273" priority="182" stopIfTrue="1">
      <formula>IF(N58&lt;#REF!,TRUE,FALSE)</formula>
    </cfRule>
    <cfRule type="expression" dxfId="272" priority="183" stopIfTrue="1">
      <formula>IF(N58&gt;#REF!,TRUE,FALSE)</formula>
    </cfRule>
    <cfRule type="expression" dxfId="271" priority="184" stopIfTrue="1">
      <formula>IF(#REF!&lt;#REF!,TRUE,FALSE)</formula>
    </cfRule>
    <cfRule type="expression" dxfId="270" priority="185" stopIfTrue="1">
      <formula>IF(#REF!&lt;#REF!,TRUE,FALSE)</formula>
    </cfRule>
    <cfRule type="expression" dxfId="269" priority="186" stopIfTrue="1">
      <formula>IF(#REF!&gt;#REF!,TRUE,FALSE)</formula>
    </cfRule>
    <cfRule type="expression" dxfId="268" priority="187" stopIfTrue="1">
      <formula>IF(#REF!&lt;#REF!,TRUE,FALSE)</formula>
    </cfRule>
    <cfRule type="expression" dxfId="267" priority="188" stopIfTrue="1">
      <formula>IF(#REF!&lt;#REF!,TRUE,FALSE)</formula>
    </cfRule>
    <cfRule type="expression" dxfId="266" priority="189" stopIfTrue="1">
      <formula>IF(#REF!&gt;#REF!,TRUE,FALSE)</formula>
    </cfRule>
    <cfRule type="expression" dxfId="265" priority="190" stopIfTrue="1">
      <formula>IF(#REF!&lt;#REF!,TRUE,FALSE)</formula>
    </cfRule>
    <cfRule type="expression" dxfId="264" priority="191" stopIfTrue="1">
      <formula>IF(#REF!&lt;#REF!,TRUE,FALSE)</formula>
    </cfRule>
    <cfRule type="expression" dxfId="263" priority="192" stopIfTrue="1">
      <formula>IF(#REF!&gt;#REF!,TRUE,FALSE)</formula>
    </cfRule>
    <cfRule type="expression" dxfId="262" priority="193" stopIfTrue="1">
      <formula>IF(M58&lt;#REF!,TRUE,FALSE)</formula>
    </cfRule>
    <cfRule type="expression" dxfId="261" priority="194" stopIfTrue="1">
      <formula>IF(M58&lt;#REF!,TRUE,FALSE)</formula>
    </cfRule>
    <cfRule type="expression" dxfId="260" priority="195" stopIfTrue="1">
      <formula>IF(M58&gt;#REF!,TRUE,FALSE)</formula>
    </cfRule>
    <cfRule type="expression" dxfId="259" priority="196" stopIfTrue="1">
      <formula>IF(#REF!&lt;#REF!,TRUE,FALSE)</formula>
    </cfRule>
    <cfRule type="expression" dxfId="258" priority="197" stopIfTrue="1">
      <formula>IF(#REF!&lt;#REF!,TRUE,FALSE)</formula>
    </cfRule>
    <cfRule type="expression" dxfId="257" priority="198" stopIfTrue="1">
      <formula>IF(#REF!&gt;#REF!,TRUE,FALSE)</formula>
    </cfRule>
    <cfRule type="expression" dxfId="256" priority="199" stopIfTrue="1">
      <formula>IF(L58&lt;#REF!,TRUE,FALSE)</formula>
    </cfRule>
    <cfRule type="expression" dxfId="255" priority="200" stopIfTrue="1">
      <formula>IF(L58&lt;#REF!,TRUE,FALSE)</formula>
    </cfRule>
    <cfRule type="expression" dxfId="254" priority="201" stopIfTrue="1">
      <formula>IF(L58&gt;#REF!,TRUE,FALSE)</formula>
    </cfRule>
    <cfRule type="expression" dxfId="253" priority="202" stopIfTrue="1">
      <formula>IF(M58&lt;#REF!,TRUE,FALSE)</formula>
    </cfRule>
    <cfRule type="expression" dxfId="252" priority="203" stopIfTrue="1">
      <formula>IF(M58&lt;#REF!,TRUE,FALSE)</formula>
    </cfRule>
    <cfRule type="expression" dxfId="251" priority="204" stopIfTrue="1">
      <formula>IF(M58&gt;#REF!,TRUE,FALSE)</formula>
    </cfRule>
    <cfRule type="expression" dxfId="250" priority="205" stopIfTrue="1">
      <formula>IF(#REF!&lt;#REF!,TRUE,FALSE)</formula>
    </cfRule>
    <cfRule type="expression" dxfId="249" priority="206" stopIfTrue="1">
      <formula>IF(#REF!&lt;#REF!,TRUE,FALSE)</formula>
    </cfRule>
    <cfRule type="expression" dxfId="248" priority="207" stopIfTrue="1">
      <formula>IF(#REF!&gt;#REF!,TRUE,FALSE)</formula>
    </cfRule>
    <cfRule type="expression" dxfId="247" priority="208" stopIfTrue="1">
      <formula>IF(L58&lt;#REF!,TRUE,FALSE)</formula>
    </cfRule>
    <cfRule type="expression" dxfId="246" priority="209" stopIfTrue="1">
      <formula>IF(L58&lt;#REF!,TRUE,FALSE)</formula>
    </cfRule>
    <cfRule type="expression" dxfId="245" priority="210" stopIfTrue="1">
      <formula>IF(L58&gt;#REF!,TRUE,FALSE)</formula>
    </cfRule>
    <cfRule type="expression" dxfId="244" priority="211" stopIfTrue="1">
      <formula>IF(M58&lt;#REF!,TRUE,FALSE)</formula>
    </cfRule>
    <cfRule type="expression" dxfId="243" priority="212" stopIfTrue="1">
      <formula>IF(M58&lt;#REF!,TRUE,FALSE)</formula>
    </cfRule>
    <cfRule type="expression" dxfId="242" priority="213" stopIfTrue="1">
      <formula>IF(M58&gt;#REF!,TRUE,FALSE)</formula>
    </cfRule>
    <cfRule type="expression" dxfId="241" priority="214" stopIfTrue="1">
      <formula>IF(#REF!&lt;#REF!,TRUE,FALSE)</formula>
    </cfRule>
    <cfRule type="expression" dxfId="240" priority="215" stopIfTrue="1">
      <formula>IF(#REF!&lt;#REF!,TRUE,FALSE)</formula>
    </cfRule>
    <cfRule type="expression" dxfId="239" priority="216" stopIfTrue="1">
      <formula>IF(#REF!&gt;#REF!,TRUE,FALSE)</formula>
    </cfRule>
    <cfRule type="expression" dxfId="238" priority="217" stopIfTrue="1">
      <formula>IF(L58&lt;#REF!,TRUE,FALSE)</formula>
    </cfRule>
    <cfRule type="expression" dxfId="237" priority="218" stopIfTrue="1">
      <formula>IF(L58&lt;#REF!,TRUE,FALSE)</formula>
    </cfRule>
    <cfRule type="expression" dxfId="236" priority="219" stopIfTrue="1">
      <formula>IF(L58&gt;#REF!,TRUE,FALSE)</formula>
    </cfRule>
    <cfRule type="expression" dxfId="235" priority="220" stopIfTrue="1">
      <formula>IF(#REF!&lt;#REF!,TRUE,FALSE)</formula>
    </cfRule>
    <cfRule type="expression" dxfId="234" priority="221" stopIfTrue="1">
      <formula>IF(#REF!&lt;#REF!,TRUE,FALSE)</formula>
    </cfRule>
    <cfRule type="expression" dxfId="233" priority="222" stopIfTrue="1">
      <formula>IF(#REF!&gt;#REF!,TRUE,FALSE)</formula>
    </cfRule>
    <cfRule type="expression" dxfId="232" priority="223" stopIfTrue="1">
      <formula>IF(#REF!&lt;#REF!,TRUE,FALSE)</formula>
    </cfRule>
    <cfRule type="expression" dxfId="231" priority="224" stopIfTrue="1">
      <formula>IF(#REF!&lt;#REF!,TRUE,FALSE)</formula>
    </cfRule>
    <cfRule type="expression" dxfId="230" priority="225" stopIfTrue="1">
      <formula>IF(#REF!&gt;#REF!,TRUE,FALSE)</formula>
    </cfRule>
    <cfRule type="expression" dxfId="229" priority="226" stopIfTrue="1">
      <formula>IF(#REF!&lt;#REF!,TRUE,FALSE)</formula>
    </cfRule>
    <cfRule type="expression" dxfId="228" priority="227" stopIfTrue="1">
      <formula>IF(#REF!&lt;#REF!,TRUE,FALSE)</formula>
    </cfRule>
    <cfRule type="expression" dxfId="227" priority="228" stopIfTrue="1">
      <formula>IF(#REF!&gt;#REF!,TRUE,FALSE)</formula>
    </cfRule>
  </conditionalFormatting>
  <pageMargins left="0.7" right="0.7" top="0.75" bottom="0.75" header="0.3" footer="0.3"/>
  <pageSetup paperSize="9" orientation="portrait" verticalDpi="0" r:id="rId1"/>
  <drawing r:id="rId2"/>
  <legacyDrawing r:id="rId3"/>
  <oleObjects>
    <mc:AlternateContent xmlns:mc="http://schemas.openxmlformats.org/markup-compatibility/2006">
      <mc:Choice Requires="x14">
        <oleObject progId="AcroExch.Document.11" dvAspect="DVASPECT_ICON" shapeId="1025" r:id="rId4">
          <objectPr defaultSize="0" autoPict="0" r:id="rId5">
            <anchor moveWithCells="1">
              <from>
                <xdr:col>11</xdr:col>
                <xdr:colOff>19050</xdr:colOff>
                <xdr:row>18</xdr:row>
                <xdr:rowOff>0</xdr:rowOff>
              </from>
              <to>
                <xdr:col>11</xdr:col>
                <xdr:colOff>800100</xdr:colOff>
                <xdr:row>19</xdr:row>
                <xdr:rowOff>9525</xdr:rowOff>
              </to>
            </anchor>
          </objectPr>
        </oleObject>
      </mc:Choice>
      <mc:Fallback>
        <oleObject progId="AcroExch.Document.11" dvAspect="DVASPECT_ICON" shapeId="1025" r:id="rId4"/>
      </mc:Fallback>
    </mc:AlternateContent>
    <mc:AlternateContent xmlns:mc="http://schemas.openxmlformats.org/markup-compatibility/2006">
      <mc:Choice Requires="x14">
        <oleObject progId="AcroExch.Document.11" dvAspect="DVASPECT_ICON" shapeId="1026" r:id="rId6">
          <objectPr defaultSize="0" autoPict="0" r:id="rId5">
            <anchor moveWithCells="1">
              <from>
                <xdr:col>11</xdr:col>
                <xdr:colOff>0</xdr:colOff>
                <xdr:row>34</xdr:row>
                <xdr:rowOff>38100</xdr:rowOff>
              </from>
              <to>
                <xdr:col>12</xdr:col>
                <xdr:colOff>9525</xdr:colOff>
                <xdr:row>34</xdr:row>
                <xdr:rowOff>409575</xdr:rowOff>
              </to>
            </anchor>
          </objectPr>
        </oleObject>
      </mc:Choice>
      <mc:Fallback>
        <oleObject progId="AcroExch.Document.11" dvAspect="DVASPECT_ICON" shapeId="1026" r:id="rId6"/>
      </mc:Fallback>
    </mc:AlternateContent>
    <mc:AlternateContent xmlns:mc="http://schemas.openxmlformats.org/markup-compatibility/2006">
      <mc:Choice Requires="x14">
        <oleObject progId="AcroExch.Document.11" dvAspect="DVASPECT_ICON" shapeId="1027" r:id="rId7">
          <objectPr defaultSize="0" autoPict="0" r:id="rId5">
            <anchor moveWithCells="1">
              <from>
                <xdr:col>10</xdr:col>
                <xdr:colOff>695325</xdr:colOff>
                <xdr:row>35</xdr:row>
                <xdr:rowOff>0</xdr:rowOff>
              </from>
              <to>
                <xdr:col>12</xdr:col>
                <xdr:colOff>19050</xdr:colOff>
                <xdr:row>35</xdr:row>
                <xdr:rowOff>428625</xdr:rowOff>
              </to>
            </anchor>
          </objectPr>
        </oleObject>
      </mc:Choice>
      <mc:Fallback>
        <oleObject progId="AcroExch.Document.11" dvAspect="DVASPECT_ICON" shapeId="1027" r:id="rId7"/>
      </mc:Fallback>
    </mc:AlternateContent>
    <mc:AlternateContent xmlns:mc="http://schemas.openxmlformats.org/markup-compatibility/2006">
      <mc:Choice Requires="x14">
        <oleObject progId="AcroExch.Document.11" dvAspect="DVASPECT_ICON" shapeId="1028" r:id="rId8">
          <objectPr defaultSize="0" autoPict="0" r:id="rId5">
            <anchor moveWithCells="1">
              <from>
                <xdr:col>11</xdr:col>
                <xdr:colOff>0</xdr:colOff>
                <xdr:row>36</xdr:row>
                <xdr:rowOff>0</xdr:rowOff>
              </from>
              <to>
                <xdr:col>11</xdr:col>
                <xdr:colOff>800100</xdr:colOff>
                <xdr:row>36</xdr:row>
                <xdr:rowOff>447675</xdr:rowOff>
              </to>
            </anchor>
          </objectPr>
        </oleObject>
      </mc:Choice>
      <mc:Fallback>
        <oleObject progId="AcroExch.Document.11" dvAspect="DVASPECT_ICON" shapeId="1028" r:id="rId8"/>
      </mc:Fallback>
    </mc:AlternateContent>
    <mc:AlternateContent xmlns:mc="http://schemas.openxmlformats.org/markup-compatibility/2006">
      <mc:Choice Requires="x14">
        <oleObject progId="AcroExch.Document.11" dvAspect="DVASPECT_ICON" shapeId="1029" r:id="rId9">
          <objectPr defaultSize="0" autoPict="0" r:id="rId5">
            <anchor moveWithCells="1">
              <from>
                <xdr:col>11</xdr:col>
                <xdr:colOff>0</xdr:colOff>
                <xdr:row>39</xdr:row>
                <xdr:rowOff>0</xdr:rowOff>
              </from>
              <to>
                <xdr:col>11</xdr:col>
                <xdr:colOff>800100</xdr:colOff>
                <xdr:row>40</xdr:row>
                <xdr:rowOff>0</xdr:rowOff>
              </to>
            </anchor>
          </objectPr>
        </oleObject>
      </mc:Choice>
      <mc:Fallback>
        <oleObject progId="AcroExch.Document.11" dvAspect="DVASPECT_ICON" shapeId="1029" r:id="rId9"/>
      </mc:Fallback>
    </mc:AlternateContent>
    <mc:AlternateContent xmlns:mc="http://schemas.openxmlformats.org/markup-compatibility/2006">
      <mc:Choice Requires="x14">
        <oleObject progId="AcroExch.Document.11" dvAspect="DVASPECT_ICON" shapeId="1030" r:id="rId10">
          <objectPr defaultSize="0" autoPict="0" r:id="rId5">
            <anchor moveWithCells="1">
              <from>
                <xdr:col>11</xdr:col>
                <xdr:colOff>0</xdr:colOff>
                <xdr:row>39</xdr:row>
                <xdr:rowOff>457200</xdr:rowOff>
              </from>
              <to>
                <xdr:col>12</xdr:col>
                <xdr:colOff>9525</xdr:colOff>
                <xdr:row>40</xdr:row>
                <xdr:rowOff>447675</xdr:rowOff>
              </to>
            </anchor>
          </objectPr>
        </oleObject>
      </mc:Choice>
      <mc:Fallback>
        <oleObject progId="AcroExch.Document.11" dvAspect="DVASPECT_ICON" shapeId="1030" r:id="rId10"/>
      </mc:Fallback>
    </mc:AlternateContent>
    <mc:AlternateContent xmlns:mc="http://schemas.openxmlformats.org/markup-compatibility/2006">
      <mc:Choice Requires="x14">
        <oleObject progId="AcroExch.Document.11" dvAspect="DVASPECT_ICON" shapeId="1031" r:id="rId11">
          <objectPr defaultSize="0" autoPict="0" r:id="rId5">
            <anchor moveWithCells="1">
              <from>
                <xdr:col>11</xdr:col>
                <xdr:colOff>0</xdr:colOff>
                <xdr:row>41</xdr:row>
                <xdr:rowOff>0</xdr:rowOff>
              </from>
              <to>
                <xdr:col>11</xdr:col>
                <xdr:colOff>771525</xdr:colOff>
                <xdr:row>41</xdr:row>
                <xdr:rowOff>428625</xdr:rowOff>
              </to>
            </anchor>
          </objectPr>
        </oleObject>
      </mc:Choice>
      <mc:Fallback>
        <oleObject progId="AcroExch.Document.11" dvAspect="DVASPECT_ICON" shapeId="1031" r:id="rId11"/>
      </mc:Fallback>
    </mc:AlternateContent>
    <mc:AlternateContent xmlns:mc="http://schemas.openxmlformats.org/markup-compatibility/2006">
      <mc:Choice Requires="x14">
        <oleObject progId="AcroExch.Document.11" dvAspect="DVASPECT_ICON" shapeId="1032" r:id="rId12">
          <objectPr defaultSize="0" autoPict="0" r:id="rId5">
            <anchor moveWithCells="1">
              <from>
                <xdr:col>11</xdr:col>
                <xdr:colOff>0</xdr:colOff>
                <xdr:row>42</xdr:row>
                <xdr:rowOff>0</xdr:rowOff>
              </from>
              <to>
                <xdr:col>11</xdr:col>
                <xdr:colOff>800100</xdr:colOff>
                <xdr:row>42</xdr:row>
                <xdr:rowOff>438150</xdr:rowOff>
              </to>
            </anchor>
          </objectPr>
        </oleObject>
      </mc:Choice>
      <mc:Fallback>
        <oleObject progId="AcroExch.Document.11" dvAspect="DVASPECT_ICON" shapeId="1032" r:id="rId12"/>
      </mc:Fallback>
    </mc:AlternateContent>
    <mc:AlternateContent xmlns:mc="http://schemas.openxmlformats.org/markup-compatibility/2006">
      <mc:Choice Requires="x14">
        <oleObject progId="AcroExch.Document.11" dvAspect="DVASPECT_ICON" shapeId="1033" r:id="rId13">
          <objectPr defaultSize="0" autoPict="0" r:id="rId5">
            <anchor moveWithCells="1">
              <from>
                <xdr:col>11</xdr:col>
                <xdr:colOff>0</xdr:colOff>
                <xdr:row>43</xdr:row>
                <xdr:rowOff>0</xdr:rowOff>
              </from>
              <to>
                <xdr:col>11</xdr:col>
                <xdr:colOff>790575</xdr:colOff>
                <xdr:row>43</xdr:row>
                <xdr:rowOff>419100</xdr:rowOff>
              </to>
            </anchor>
          </objectPr>
        </oleObject>
      </mc:Choice>
      <mc:Fallback>
        <oleObject progId="AcroExch.Document.11" dvAspect="DVASPECT_ICON" shapeId="1033" r:id="rId13"/>
      </mc:Fallback>
    </mc:AlternateContent>
    <mc:AlternateContent xmlns:mc="http://schemas.openxmlformats.org/markup-compatibility/2006">
      <mc:Choice Requires="x14">
        <oleObject progId="AcroExch.Document.11" dvAspect="DVASPECT_ICON" shapeId="1034" r:id="rId14">
          <objectPr defaultSize="0" autoPict="0" r:id="rId5">
            <anchor moveWithCells="1">
              <from>
                <xdr:col>11</xdr:col>
                <xdr:colOff>0</xdr:colOff>
                <xdr:row>44</xdr:row>
                <xdr:rowOff>0</xdr:rowOff>
              </from>
              <to>
                <xdr:col>12</xdr:col>
                <xdr:colOff>9525</xdr:colOff>
                <xdr:row>44</xdr:row>
                <xdr:rowOff>409575</xdr:rowOff>
              </to>
            </anchor>
          </objectPr>
        </oleObject>
      </mc:Choice>
      <mc:Fallback>
        <oleObject progId="AcroExch.Document.11" dvAspect="DVASPECT_ICON" shapeId="1034" r:id="rId14"/>
      </mc:Fallback>
    </mc:AlternateContent>
    <mc:AlternateContent xmlns:mc="http://schemas.openxmlformats.org/markup-compatibility/2006">
      <mc:Choice Requires="x14">
        <oleObject progId="AcroExch.Document.11" dvAspect="DVASPECT_ICON" shapeId="1035" r:id="rId15">
          <objectPr defaultSize="0" autoPict="0" r:id="rId5">
            <anchor moveWithCells="1">
              <from>
                <xdr:col>11</xdr:col>
                <xdr:colOff>0</xdr:colOff>
                <xdr:row>46</xdr:row>
                <xdr:rowOff>457200</xdr:rowOff>
              </from>
              <to>
                <xdr:col>11</xdr:col>
                <xdr:colOff>800100</xdr:colOff>
                <xdr:row>48</xdr:row>
                <xdr:rowOff>9525</xdr:rowOff>
              </to>
            </anchor>
          </objectPr>
        </oleObject>
      </mc:Choice>
      <mc:Fallback>
        <oleObject progId="AcroExch.Document.11" dvAspect="DVASPECT_ICON" shapeId="1035" r:id="rId15"/>
      </mc:Fallback>
    </mc:AlternateContent>
    <mc:AlternateContent xmlns:mc="http://schemas.openxmlformats.org/markup-compatibility/2006">
      <mc:Choice Requires="x14">
        <oleObject progId="AcroExch.Document.11" dvAspect="DVASPECT_ICON" shapeId="1036" r:id="rId16">
          <objectPr defaultSize="0" autoPict="0" r:id="rId5">
            <anchor moveWithCells="1">
              <from>
                <xdr:col>11</xdr:col>
                <xdr:colOff>0</xdr:colOff>
                <xdr:row>51</xdr:row>
                <xdr:rowOff>0</xdr:rowOff>
              </from>
              <to>
                <xdr:col>11</xdr:col>
                <xdr:colOff>800100</xdr:colOff>
                <xdr:row>51</xdr:row>
                <xdr:rowOff>400050</xdr:rowOff>
              </to>
            </anchor>
          </objectPr>
        </oleObject>
      </mc:Choice>
      <mc:Fallback>
        <oleObject progId="AcroExch.Document.11" dvAspect="DVASPECT_ICON" shapeId="1036" r:id="rId16"/>
      </mc:Fallback>
    </mc:AlternateContent>
    <mc:AlternateContent xmlns:mc="http://schemas.openxmlformats.org/markup-compatibility/2006">
      <mc:Choice Requires="x14">
        <oleObject progId="AcroExch.Document.11" dvAspect="DVASPECT_ICON" shapeId="1037" r:id="rId17">
          <objectPr defaultSize="0" autoPict="0" r:id="rId5">
            <anchor moveWithCells="1">
              <from>
                <xdr:col>11</xdr:col>
                <xdr:colOff>0</xdr:colOff>
                <xdr:row>52</xdr:row>
                <xdr:rowOff>0</xdr:rowOff>
              </from>
              <to>
                <xdr:col>11</xdr:col>
                <xdr:colOff>771525</xdr:colOff>
                <xdr:row>52</xdr:row>
                <xdr:rowOff>428625</xdr:rowOff>
              </to>
            </anchor>
          </objectPr>
        </oleObject>
      </mc:Choice>
      <mc:Fallback>
        <oleObject progId="AcroExch.Document.11" dvAspect="DVASPECT_ICON" shapeId="1037" r:id="rId17"/>
      </mc:Fallback>
    </mc:AlternateContent>
    <mc:AlternateContent xmlns:mc="http://schemas.openxmlformats.org/markup-compatibility/2006">
      <mc:Choice Requires="x14">
        <oleObject progId="AcroExch.Document.11" dvAspect="DVASPECT_ICON" shapeId="1038" r:id="rId18">
          <objectPr defaultSize="0" autoPict="0" r:id="rId5">
            <anchor moveWithCells="1">
              <from>
                <xdr:col>11</xdr:col>
                <xdr:colOff>0</xdr:colOff>
                <xdr:row>53</xdr:row>
                <xdr:rowOff>0</xdr:rowOff>
              </from>
              <to>
                <xdr:col>11</xdr:col>
                <xdr:colOff>800100</xdr:colOff>
                <xdr:row>53</xdr:row>
                <xdr:rowOff>447675</xdr:rowOff>
              </to>
            </anchor>
          </objectPr>
        </oleObject>
      </mc:Choice>
      <mc:Fallback>
        <oleObject progId="AcroExch.Document.11" dvAspect="DVASPECT_ICON" shapeId="1038" r:id="rId18"/>
      </mc:Fallback>
    </mc:AlternateContent>
    <mc:AlternateContent xmlns:mc="http://schemas.openxmlformats.org/markup-compatibility/2006">
      <mc:Choice Requires="x14">
        <oleObject progId="AcroExch.Document.11" dvAspect="DVASPECT_ICON" shapeId="1039" r:id="rId19">
          <objectPr defaultSize="0" autoPict="0" r:id="rId5">
            <anchor moveWithCells="1">
              <from>
                <xdr:col>11</xdr:col>
                <xdr:colOff>0</xdr:colOff>
                <xdr:row>54</xdr:row>
                <xdr:rowOff>0</xdr:rowOff>
              </from>
              <to>
                <xdr:col>12</xdr:col>
                <xdr:colOff>0</xdr:colOff>
                <xdr:row>54</xdr:row>
                <xdr:rowOff>419100</xdr:rowOff>
              </to>
            </anchor>
          </objectPr>
        </oleObject>
      </mc:Choice>
      <mc:Fallback>
        <oleObject progId="AcroExch.Document.11" dvAspect="DVASPECT_ICON" shapeId="1039" r:id="rId19"/>
      </mc:Fallback>
    </mc:AlternateContent>
    <mc:AlternateContent xmlns:mc="http://schemas.openxmlformats.org/markup-compatibility/2006">
      <mc:Choice Requires="x14">
        <oleObject progId="AcroExch.Document.11" dvAspect="DVASPECT_ICON" shapeId="1040" r:id="rId20">
          <objectPr defaultSize="0" autoPict="0" r:id="rId5">
            <anchor moveWithCells="1">
              <from>
                <xdr:col>12</xdr:col>
                <xdr:colOff>9525</xdr:colOff>
                <xdr:row>9</xdr:row>
                <xdr:rowOff>19050</xdr:rowOff>
              </from>
              <to>
                <xdr:col>12</xdr:col>
                <xdr:colOff>752475</xdr:colOff>
                <xdr:row>14</xdr:row>
                <xdr:rowOff>0</xdr:rowOff>
              </to>
            </anchor>
          </objectPr>
        </oleObject>
      </mc:Choice>
      <mc:Fallback>
        <oleObject progId="AcroExch.Document.11" dvAspect="DVASPECT_ICON" shapeId="1040" r:id="rId20"/>
      </mc:Fallback>
    </mc:AlternateContent>
    <mc:AlternateContent xmlns:mc="http://schemas.openxmlformats.org/markup-compatibility/2006">
      <mc:Choice Requires="x14">
        <oleObject progId="AcroExch.Document.11" dvAspect="DVASPECT_ICON" shapeId="1041" r:id="rId21">
          <objectPr defaultSize="0" autoPict="0" r:id="rId5">
            <anchor moveWithCells="1">
              <from>
                <xdr:col>12</xdr:col>
                <xdr:colOff>0</xdr:colOff>
                <xdr:row>14</xdr:row>
                <xdr:rowOff>0</xdr:rowOff>
              </from>
              <to>
                <xdr:col>13</xdr:col>
                <xdr:colOff>0</xdr:colOff>
                <xdr:row>17</xdr:row>
                <xdr:rowOff>438150</xdr:rowOff>
              </to>
            </anchor>
          </objectPr>
        </oleObject>
      </mc:Choice>
      <mc:Fallback>
        <oleObject progId="AcroExch.Document.11" dvAspect="DVASPECT_ICON" shapeId="1041" r:id="rId21"/>
      </mc:Fallback>
    </mc:AlternateContent>
    <mc:AlternateContent xmlns:mc="http://schemas.openxmlformats.org/markup-compatibility/2006">
      <mc:Choice Requires="x14">
        <oleObject progId="AcroExch.Document.11" dvAspect="DVASPECT_ICON" shapeId="1042" r:id="rId22">
          <objectPr defaultSize="0" autoPict="0" r:id="rId5">
            <anchor moveWithCells="1">
              <from>
                <xdr:col>12</xdr:col>
                <xdr:colOff>19050</xdr:colOff>
                <xdr:row>18</xdr:row>
                <xdr:rowOff>9525</xdr:rowOff>
              </from>
              <to>
                <xdr:col>13</xdr:col>
                <xdr:colOff>28575</xdr:colOff>
                <xdr:row>24</xdr:row>
                <xdr:rowOff>438150</xdr:rowOff>
              </to>
            </anchor>
          </objectPr>
        </oleObject>
      </mc:Choice>
      <mc:Fallback>
        <oleObject progId="AcroExch.Document.11" dvAspect="DVASPECT_ICON" shapeId="1042" r:id="rId22"/>
      </mc:Fallback>
    </mc:AlternateContent>
    <mc:AlternateContent xmlns:mc="http://schemas.openxmlformats.org/markup-compatibility/2006">
      <mc:Choice Requires="x14">
        <oleObject progId="AcroExch.Document.11" dvAspect="DVASPECT_ICON" shapeId="1043" r:id="rId23">
          <objectPr defaultSize="0" autoPict="0" r:id="rId5">
            <anchor moveWithCells="1">
              <from>
                <xdr:col>12</xdr:col>
                <xdr:colOff>0</xdr:colOff>
                <xdr:row>25</xdr:row>
                <xdr:rowOff>0</xdr:rowOff>
              </from>
              <to>
                <xdr:col>13</xdr:col>
                <xdr:colOff>9525</xdr:colOff>
                <xdr:row>26</xdr:row>
                <xdr:rowOff>438150</xdr:rowOff>
              </to>
            </anchor>
          </objectPr>
        </oleObject>
      </mc:Choice>
      <mc:Fallback>
        <oleObject progId="AcroExch.Document.11" dvAspect="DVASPECT_ICON" shapeId="1043" r:id="rId23"/>
      </mc:Fallback>
    </mc:AlternateContent>
    <mc:AlternateContent xmlns:mc="http://schemas.openxmlformats.org/markup-compatibility/2006">
      <mc:Choice Requires="x14">
        <oleObject progId="AcroExch.Document.11" dvAspect="DVASPECT_ICON" shapeId="1044" r:id="rId24">
          <objectPr defaultSize="0" autoPict="0" r:id="rId5">
            <anchor moveWithCells="1">
              <from>
                <xdr:col>12</xdr:col>
                <xdr:colOff>0</xdr:colOff>
                <xdr:row>27</xdr:row>
                <xdr:rowOff>0</xdr:rowOff>
              </from>
              <to>
                <xdr:col>12</xdr:col>
                <xdr:colOff>742950</xdr:colOff>
                <xdr:row>34</xdr:row>
                <xdr:rowOff>0</xdr:rowOff>
              </to>
            </anchor>
          </objectPr>
        </oleObject>
      </mc:Choice>
      <mc:Fallback>
        <oleObject progId="AcroExch.Document.11" dvAspect="DVASPECT_ICON" shapeId="1044" r:id="rId24"/>
      </mc:Fallback>
    </mc:AlternateContent>
    <mc:AlternateContent xmlns:mc="http://schemas.openxmlformats.org/markup-compatibility/2006">
      <mc:Choice Requires="x14">
        <oleObject progId="AcroExch.Document.11" dvAspect="DVASPECT_ICON" shapeId="1045" r:id="rId25">
          <objectPr defaultSize="0" autoPict="0" r:id="rId5">
            <anchor moveWithCells="1">
              <from>
                <xdr:col>12</xdr:col>
                <xdr:colOff>0</xdr:colOff>
                <xdr:row>33</xdr:row>
                <xdr:rowOff>457200</xdr:rowOff>
              </from>
              <to>
                <xdr:col>12</xdr:col>
                <xdr:colOff>752475</xdr:colOff>
                <xdr:row>38</xdr:row>
                <xdr:rowOff>447675</xdr:rowOff>
              </to>
            </anchor>
          </objectPr>
        </oleObject>
      </mc:Choice>
      <mc:Fallback>
        <oleObject progId="AcroExch.Document.11" dvAspect="DVASPECT_ICON" shapeId="1045" r:id="rId25"/>
      </mc:Fallback>
    </mc:AlternateContent>
    <mc:AlternateContent xmlns:mc="http://schemas.openxmlformats.org/markup-compatibility/2006">
      <mc:Choice Requires="x14">
        <oleObject progId="AcroExch.Document.11" dvAspect="DVASPECT_ICON" shapeId="1046" r:id="rId26">
          <objectPr defaultSize="0" autoPict="0" r:id="rId5">
            <anchor moveWithCells="1">
              <from>
                <xdr:col>12</xdr:col>
                <xdr:colOff>19050</xdr:colOff>
                <xdr:row>39</xdr:row>
                <xdr:rowOff>19050</xdr:rowOff>
              </from>
              <to>
                <xdr:col>13</xdr:col>
                <xdr:colOff>28575</xdr:colOff>
                <xdr:row>45</xdr:row>
                <xdr:rowOff>438150</xdr:rowOff>
              </to>
            </anchor>
          </objectPr>
        </oleObject>
      </mc:Choice>
      <mc:Fallback>
        <oleObject progId="AcroExch.Document.11" dvAspect="DVASPECT_ICON" shapeId="1046" r:id="rId26"/>
      </mc:Fallback>
    </mc:AlternateContent>
    <mc:AlternateContent xmlns:mc="http://schemas.openxmlformats.org/markup-compatibility/2006">
      <mc:Choice Requires="x14">
        <oleObject progId="AcroExch.Document.11" dvAspect="DVASPECT_ICON" shapeId="1047" r:id="rId27">
          <objectPr defaultSize="0" autoPict="0" r:id="rId5">
            <anchor moveWithCells="1">
              <from>
                <xdr:col>12</xdr:col>
                <xdr:colOff>0</xdr:colOff>
                <xdr:row>45</xdr:row>
                <xdr:rowOff>457200</xdr:rowOff>
              </from>
              <to>
                <xdr:col>12</xdr:col>
                <xdr:colOff>742950</xdr:colOff>
                <xdr:row>47</xdr:row>
                <xdr:rowOff>447675</xdr:rowOff>
              </to>
            </anchor>
          </objectPr>
        </oleObject>
      </mc:Choice>
      <mc:Fallback>
        <oleObject progId="AcroExch.Document.11" dvAspect="DVASPECT_ICON" shapeId="1047" r:id="rId27"/>
      </mc:Fallback>
    </mc:AlternateContent>
    <mc:AlternateContent xmlns:mc="http://schemas.openxmlformats.org/markup-compatibility/2006">
      <mc:Choice Requires="x14">
        <oleObject progId="AcroExch.Document.11" dvAspect="DVASPECT_ICON" shapeId="1048" r:id="rId28">
          <objectPr defaultSize="0" autoPict="0" r:id="rId5">
            <anchor moveWithCells="1">
              <from>
                <xdr:col>12</xdr:col>
                <xdr:colOff>0</xdr:colOff>
                <xdr:row>47</xdr:row>
                <xdr:rowOff>457200</xdr:rowOff>
              </from>
              <to>
                <xdr:col>12</xdr:col>
                <xdr:colOff>742950</xdr:colOff>
                <xdr:row>53</xdr:row>
                <xdr:rowOff>447675</xdr:rowOff>
              </to>
            </anchor>
          </objectPr>
        </oleObject>
      </mc:Choice>
      <mc:Fallback>
        <oleObject progId="AcroExch.Document.11" dvAspect="DVASPECT_ICON" shapeId="1048" r:id="rId28"/>
      </mc:Fallback>
    </mc:AlternateContent>
    <mc:AlternateContent xmlns:mc="http://schemas.openxmlformats.org/markup-compatibility/2006">
      <mc:Choice Requires="x14">
        <oleObject progId="AcroExch.Document.11" dvAspect="DVASPECT_ICON" shapeId="1049" r:id="rId29">
          <objectPr defaultSize="0" autoPict="0" r:id="rId5">
            <anchor moveWithCells="1">
              <from>
                <xdr:col>12</xdr:col>
                <xdr:colOff>0</xdr:colOff>
                <xdr:row>54</xdr:row>
                <xdr:rowOff>0</xdr:rowOff>
              </from>
              <to>
                <xdr:col>12</xdr:col>
                <xdr:colOff>752475</xdr:colOff>
                <xdr:row>56</xdr:row>
                <xdr:rowOff>19050</xdr:rowOff>
              </to>
            </anchor>
          </objectPr>
        </oleObject>
      </mc:Choice>
      <mc:Fallback>
        <oleObject progId="AcroExch.Document.11" dvAspect="DVASPECT_ICON" shapeId="1049" r:id="rId29"/>
      </mc:Fallback>
    </mc:AlternateContent>
    <mc:AlternateContent xmlns:mc="http://schemas.openxmlformats.org/markup-compatibility/2006">
      <mc:Choice Requires="x14">
        <oleObject progId="AcroExch.Document.11" dvAspect="DVASPECT_ICON" shapeId="1050" r:id="rId30">
          <objectPr defaultSize="0" autoPict="0" r:id="rId5">
            <anchor moveWithCells="1">
              <from>
                <xdr:col>11</xdr:col>
                <xdr:colOff>0</xdr:colOff>
                <xdr:row>45</xdr:row>
                <xdr:rowOff>0</xdr:rowOff>
              </from>
              <to>
                <xdr:col>11</xdr:col>
                <xdr:colOff>800100</xdr:colOff>
                <xdr:row>46</xdr:row>
                <xdr:rowOff>0</xdr:rowOff>
              </to>
            </anchor>
          </objectPr>
        </oleObject>
      </mc:Choice>
      <mc:Fallback>
        <oleObject progId="AcroExch.Document.11" dvAspect="DVASPECT_ICON" shapeId="1050" r:id="rId30"/>
      </mc:Fallback>
    </mc:AlternateContent>
    <mc:AlternateContent xmlns:mc="http://schemas.openxmlformats.org/markup-compatibility/2006">
      <mc:Choice Requires="x14">
        <oleObject progId="AcroExch.Document.11" dvAspect="DVASPECT_ICON" shapeId="1051" r:id="rId31">
          <objectPr defaultSize="0" autoPict="0" r:id="rId5">
            <anchor moveWithCells="1">
              <from>
                <xdr:col>11</xdr:col>
                <xdr:colOff>0</xdr:colOff>
                <xdr:row>46</xdr:row>
                <xdr:rowOff>0</xdr:rowOff>
              </from>
              <to>
                <xdr:col>11</xdr:col>
                <xdr:colOff>771525</xdr:colOff>
                <xdr:row>46</xdr:row>
                <xdr:rowOff>428625</xdr:rowOff>
              </to>
            </anchor>
          </objectPr>
        </oleObject>
      </mc:Choice>
      <mc:Fallback>
        <oleObject progId="AcroExch.Document.11" dvAspect="DVASPECT_ICON" shapeId="1051" r:id="rId31"/>
      </mc:Fallback>
    </mc:AlternateContent>
    <mc:AlternateContent xmlns:mc="http://schemas.openxmlformats.org/markup-compatibility/2006">
      <mc:Choice Requires="x14">
        <oleObject progId="AcroExch.Document.11" dvAspect="DVASPECT_ICON" shapeId="1052" r:id="rId32">
          <objectPr defaultSize="0" autoPict="0" r:id="rId5">
            <anchor moveWithCells="1">
              <from>
                <xdr:col>11</xdr:col>
                <xdr:colOff>0</xdr:colOff>
                <xdr:row>48</xdr:row>
                <xdr:rowOff>0</xdr:rowOff>
              </from>
              <to>
                <xdr:col>11</xdr:col>
                <xdr:colOff>790575</xdr:colOff>
                <xdr:row>49</xdr:row>
                <xdr:rowOff>9525</xdr:rowOff>
              </to>
            </anchor>
          </objectPr>
        </oleObject>
      </mc:Choice>
      <mc:Fallback>
        <oleObject progId="AcroExch.Document.11" dvAspect="DVASPECT_ICON" shapeId="1052" r:id="rId32"/>
      </mc:Fallback>
    </mc:AlternateContent>
    <mc:AlternateContent xmlns:mc="http://schemas.openxmlformats.org/markup-compatibility/2006">
      <mc:Choice Requires="x14">
        <oleObject progId="AcroExch.Document.11" dvAspect="DVASPECT_ICON" shapeId="1053" r:id="rId33">
          <objectPr defaultSize="0" autoPict="0" r:id="rId5">
            <anchor moveWithCells="1">
              <from>
                <xdr:col>11</xdr:col>
                <xdr:colOff>0</xdr:colOff>
                <xdr:row>49</xdr:row>
                <xdr:rowOff>0</xdr:rowOff>
              </from>
              <to>
                <xdr:col>11</xdr:col>
                <xdr:colOff>800100</xdr:colOff>
                <xdr:row>49</xdr:row>
                <xdr:rowOff>438150</xdr:rowOff>
              </to>
            </anchor>
          </objectPr>
        </oleObject>
      </mc:Choice>
      <mc:Fallback>
        <oleObject progId="AcroExch.Document.11" dvAspect="DVASPECT_ICON" shapeId="1053" r:id="rId33"/>
      </mc:Fallback>
    </mc:AlternateContent>
    <mc:AlternateContent xmlns:mc="http://schemas.openxmlformats.org/markup-compatibility/2006">
      <mc:Choice Requires="x14">
        <oleObject progId="AcroExch.Document.11" dvAspect="DVASPECT_ICON" shapeId="1054" r:id="rId34">
          <objectPr defaultSize="0" autoPict="0" r:id="rId5">
            <anchor moveWithCells="1">
              <from>
                <xdr:col>11</xdr:col>
                <xdr:colOff>0</xdr:colOff>
                <xdr:row>50</xdr:row>
                <xdr:rowOff>0</xdr:rowOff>
              </from>
              <to>
                <xdr:col>11</xdr:col>
                <xdr:colOff>790575</xdr:colOff>
                <xdr:row>50</xdr:row>
                <xdr:rowOff>428625</xdr:rowOff>
              </to>
            </anchor>
          </objectPr>
        </oleObject>
      </mc:Choice>
      <mc:Fallback>
        <oleObject progId="AcroExch.Document.11" dvAspect="DVASPECT_ICON" shapeId="1054" r:id="rId34"/>
      </mc:Fallback>
    </mc:AlternateContent>
    <mc:AlternateContent xmlns:mc="http://schemas.openxmlformats.org/markup-compatibility/2006">
      <mc:Choice Requires="x14">
        <oleObject progId="Acrobat Document" dvAspect="DVASPECT_ICON" shapeId="1055" r:id="rId35">
          <objectPr defaultSize="0" autoPict="0" r:id="rId36">
            <anchor moveWithCells="1">
              <from>
                <xdr:col>10</xdr:col>
                <xdr:colOff>685800</xdr:colOff>
                <xdr:row>8</xdr:row>
                <xdr:rowOff>962025</xdr:rowOff>
              </from>
              <to>
                <xdr:col>12</xdr:col>
                <xdr:colOff>9525</xdr:colOff>
                <xdr:row>18</xdr:row>
                <xdr:rowOff>0</xdr:rowOff>
              </to>
            </anchor>
          </objectPr>
        </oleObject>
      </mc:Choice>
      <mc:Fallback>
        <oleObject progId="Acrobat Document" dvAspect="DVASPECT_ICON" shapeId="1055" r:id="rId35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A332D7-6985-47D3-9EB6-AECDB8530FE0}">
  <dimension ref="A3:IP91"/>
  <sheetViews>
    <sheetView showGridLines="0" topLeftCell="A69" workbookViewId="0">
      <selection activeCell="P14" sqref="P14"/>
    </sheetView>
  </sheetViews>
  <sheetFormatPr defaultColWidth="9.140625" defaultRowHeight="15" x14ac:dyDescent="0.25"/>
  <cols>
    <col min="1" max="1" width="20.42578125" customWidth="1"/>
    <col min="2" max="2" width="4.42578125" customWidth="1"/>
    <col min="3" max="3" width="17.42578125" customWidth="1"/>
    <col min="4" max="4" width="12.7109375" customWidth="1"/>
    <col min="5" max="5" width="7.5703125" customWidth="1"/>
    <col min="6" max="6" width="12.7109375" style="413" customWidth="1"/>
    <col min="7" max="7" width="11.85546875" customWidth="1"/>
    <col min="8" max="8" width="14.140625" customWidth="1"/>
    <col min="9" max="9" width="13.7109375" customWidth="1"/>
    <col min="10" max="10" width="9.28515625" customWidth="1"/>
    <col min="11" max="11" width="13.42578125" customWidth="1"/>
    <col min="14" max="14" width="10.85546875" customWidth="1"/>
    <col min="253" max="253" width="13.140625" customWidth="1"/>
    <col min="254" max="254" width="4.42578125" customWidth="1"/>
    <col min="255" max="255" width="17.42578125" customWidth="1"/>
    <col min="256" max="256" width="12.7109375" customWidth="1"/>
    <col min="257" max="257" width="7.5703125" customWidth="1"/>
    <col min="258" max="258" width="12.7109375" customWidth="1"/>
    <col min="259" max="259" width="11.85546875" customWidth="1"/>
    <col min="260" max="260" width="14.140625" customWidth="1"/>
    <col min="261" max="261" width="13.7109375" customWidth="1"/>
    <col min="262" max="262" width="9.28515625" customWidth="1"/>
    <col min="263" max="263" width="13.42578125" customWidth="1"/>
    <col min="265" max="265" width="10.140625" customWidth="1"/>
    <col min="266" max="266" width="10.28515625" customWidth="1"/>
    <col min="267" max="267" width="12" customWidth="1"/>
    <col min="509" max="509" width="13.140625" customWidth="1"/>
    <col min="510" max="510" width="4.42578125" customWidth="1"/>
    <col min="511" max="511" width="17.42578125" customWidth="1"/>
    <col min="512" max="512" width="12.7109375" customWidth="1"/>
    <col min="513" max="513" width="7.5703125" customWidth="1"/>
    <col min="514" max="514" width="12.7109375" customWidth="1"/>
    <col min="515" max="515" width="11.85546875" customWidth="1"/>
    <col min="516" max="516" width="14.140625" customWidth="1"/>
    <col min="517" max="517" width="13.7109375" customWidth="1"/>
    <col min="518" max="518" width="9.28515625" customWidth="1"/>
    <col min="519" max="519" width="13.42578125" customWidth="1"/>
    <col min="521" max="521" width="10.140625" customWidth="1"/>
    <col min="522" max="522" width="10.28515625" customWidth="1"/>
    <col min="523" max="523" width="12" customWidth="1"/>
    <col min="765" max="765" width="13.140625" customWidth="1"/>
    <col min="766" max="766" width="4.42578125" customWidth="1"/>
    <col min="767" max="767" width="17.42578125" customWidth="1"/>
    <col min="768" max="768" width="12.7109375" customWidth="1"/>
    <col min="769" max="769" width="7.5703125" customWidth="1"/>
    <col min="770" max="770" width="12.7109375" customWidth="1"/>
    <col min="771" max="771" width="11.85546875" customWidth="1"/>
    <col min="772" max="772" width="14.140625" customWidth="1"/>
    <col min="773" max="773" width="13.7109375" customWidth="1"/>
    <col min="774" max="774" width="9.28515625" customWidth="1"/>
    <col min="775" max="775" width="13.42578125" customWidth="1"/>
    <col min="777" max="777" width="10.140625" customWidth="1"/>
    <col min="778" max="778" width="10.28515625" customWidth="1"/>
    <col min="779" max="779" width="12" customWidth="1"/>
    <col min="1021" max="1021" width="13.140625" customWidth="1"/>
    <col min="1022" max="1022" width="4.42578125" customWidth="1"/>
    <col min="1023" max="1023" width="17.42578125" customWidth="1"/>
    <col min="1024" max="1024" width="12.7109375" customWidth="1"/>
    <col min="1025" max="1025" width="7.5703125" customWidth="1"/>
    <col min="1026" max="1026" width="12.7109375" customWidth="1"/>
    <col min="1027" max="1027" width="11.85546875" customWidth="1"/>
    <col min="1028" max="1028" width="14.140625" customWidth="1"/>
    <col min="1029" max="1029" width="13.7109375" customWidth="1"/>
    <col min="1030" max="1030" width="9.28515625" customWidth="1"/>
    <col min="1031" max="1031" width="13.42578125" customWidth="1"/>
    <col min="1033" max="1033" width="10.140625" customWidth="1"/>
    <col min="1034" max="1034" width="10.28515625" customWidth="1"/>
    <col min="1035" max="1035" width="12" customWidth="1"/>
    <col min="1277" max="1277" width="13.140625" customWidth="1"/>
    <col min="1278" max="1278" width="4.42578125" customWidth="1"/>
    <col min="1279" max="1279" width="17.42578125" customWidth="1"/>
    <col min="1280" max="1280" width="12.7109375" customWidth="1"/>
    <col min="1281" max="1281" width="7.5703125" customWidth="1"/>
    <col min="1282" max="1282" width="12.7109375" customWidth="1"/>
    <col min="1283" max="1283" width="11.85546875" customWidth="1"/>
    <col min="1284" max="1284" width="14.140625" customWidth="1"/>
    <col min="1285" max="1285" width="13.7109375" customWidth="1"/>
    <col min="1286" max="1286" width="9.28515625" customWidth="1"/>
    <col min="1287" max="1287" width="13.42578125" customWidth="1"/>
    <col min="1289" max="1289" width="10.140625" customWidth="1"/>
    <col min="1290" max="1290" width="10.28515625" customWidth="1"/>
    <col min="1291" max="1291" width="12" customWidth="1"/>
    <col min="1533" max="1533" width="13.140625" customWidth="1"/>
    <col min="1534" max="1534" width="4.42578125" customWidth="1"/>
    <col min="1535" max="1535" width="17.42578125" customWidth="1"/>
    <col min="1536" max="1536" width="12.7109375" customWidth="1"/>
    <col min="1537" max="1537" width="7.5703125" customWidth="1"/>
    <col min="1538" max="1538" width="12.7109375" customWidth="1"/>
    <col min="1539" max="1539" width="11.85546875" customWidth="1"/>
    <col min="1540" max="1540" width="14.140625" customWidth="1"/>
    <col min="1541" max="1541" width="13.7109375" customWidth="1"/>
    <col min="1542" max="1542" width="9.28515625" customWidth="1"/>
    <col min="1543" max="1543" width="13.42578125" customWidth="1"/>
    <col min="1545" max="1545" width="10.140625" customWidth="1"/>
    <col min="1546" max="1546" width="10.28515625" customWidth="1"/>
    <col min="1547" max="1547" width="12" customWidth="1"/>
    <col min="1789" max="1789" width="13.140625" customWidth="1"/>
    <col min="1790" max="1790" width="4.42578125" customWidth="1"/>
    <col min="1791" max="1791" width="17.42578125" customWidth="1"/>
    <col min="1792" max="1792" width="12.7109375" customWidth="1"/>
    <col min="1793" max="1793" width="7.5703125" customWidth="1"/>
    <col min="1794" max="1794" width="12.7109375" customWidth="1"/>
    <col min="1795" max="1795" width="11.85546875" customWidth="1"/>
    <col min="1796" max="1796" width="14.140625" customWidth="1"/>
    <col min="1797" max="1797" width="13.7109375" customWidth="1"/>
    <col min="1798" max="1798" width="9.28515625" customWidth="1"/>
    <col min="1799" max="1799" width="13.42578125" customWidth="1"/>
    <col min="1801" max="1801" width="10.140625" customWidth="1"/>
    <col min="1802" max="1802" width="10.28515625" customWidth="1"/>
    <col min="1803" max="1803" width="12" customWidth="1"/>
    <col min="2045" max="2045" width="13.140625" customWidth="1"/>
    <col min="2046" max="2046" width="4.42578125" customWidth="1"/>
    <col min="2047" max="2047" width="17.42578125" customWidth="1"/>
    <col min="2048" max="2048" width="12.7109375" customWidth="1"/>
    <col min="2049" max="2049" width="7.5703125" customWidth="1"/>
    <col min="2050" max="2050" width="12.7109375" customWidth="1"/>
    <col min="2051" max="2051" width="11.85546875" customWidth="1"/>
    <col min="2052" max="2052" width="14.140625" customWidth="1"/>
    <col min="2053" max="2053" width="13.7109375" customWidth="1"/>
    <col min="2054" max="2054" width="9.28515625" customWidth="1"/>
    <col min="2055" max="2055" width="13.42578125" customWidth="1"/>
    <col min="2057" max="2057" width="10.140625" customWidth="1"/>
    <col min="2058" max="2058" width="10.28515625" customWidth="1"/>
    <col min="2059" max="2059" width="12" customWidth="1"/>
    <col min="2301" max="2301" width="13.140625" customWidth="1"/>
    <col min="2302" max="2302" width="4.42578125" customWidth="1"/>
    <col min="2303" max="2303" width="17.42578125" customWidth="1"/>
    <col min="2304" max="2304" width="12.7109375" customWidth="1"/>
    <col min="2305" max="2305" width="7.5703125" customWidth="1"/>
    <col min="2306" max="2306" width="12.7109375" customWidth="1"/>
    <col min="2307" max="2307" width="11.85546875" customWidth="1"/>
    <col min="2308" max="2308" width="14.140625" customWidth="1"/>
    <col min="2309" max="2309" width="13.7109375" customWidth="1"/>
    <col min="2310" max="2310" width="9.28515625" customWidth="1"/>
    <col min="2311" max="2311" width="13.42578125" customWidth="1"/>
    <col min="2313" max="2313" width="10.140625" customWidth="1"/>
    <col min="2314" max="2314" width="10.28515625" customWidth="1"/>
    <col min="2315" max="2315" width="12" customWidth="1"/>
    <col min="2557" max="2557" width="13.140625" customWidth="1"/>
    <col min="2558" max="2558" width="4.42578125" customWidth="1"/>
    <col min="2559" max="2559" width="17.42578125" customWidth="1"/>
    <col min="2560" max="2560" width="12.7109375" customWidth="1"/>
    <col min="2561" max="2561" width="7.5703125" customWidth="1"/>
    <col min="2562" max="2562" width="12.7109375" customWidth="1"/>
    <col min="2563" max="2563" width="11.85546875" customWidth="1"/>
    <col min="2564" max="2564" width="14.140625" customWidth="1"/>
    <col min="2565" max="2565" width="13.7109375" customWidth="1"/>
    <col min="2566" max="2566" width="9.28515625" customWidth="1"/>
    <col min="2567" max="2567" width="13.42578125" customWidth="1"/>
    <col min="2569" max="2569" width="10.140625" customWidth="1"/>
    <col min="2570" max="2570" width="10.28515625" customWidth="1"/>
    <col min="2571" max="2571" width="12" customWidth="1"/>
    <col min="2813" max="2813" width="13.140625" customWidth="1"/>
    <col min="2814" max="2814" width="4.42578125" customWidth="1"/>
    <col min="2815" max="2815" width="17.42578125" customWidth="1"/>
    <col min="2816" max="2816" width="12.7109375" customWidth="1"/>
    <col min="2817" max="2817" width="7.5703125" customWidth="1"/>
    <col min="2818" max="2818" width="12.7109375" customWidth="1"/>
    <col min="2819" max="2819" width="11.85546875" customWidth="1"/>
    <col min="2820" max="2820" width="14.140625" customWidth="1"/>
    <col min="2821" max="2821" width="13.7109375" customWidth="1"/>
    <col min="2822" max="2822" width="9.28515625" customWidth="1"/>
    <col min="2823" max="2823" width="13.42578125" customWidth="1"/>
    <col min="2825" max="2825" width="10.140625" customWidth="1"/>
    <col min="2826" max="2826" width="10.28515625" customWidth="1"/>
    <col min="2827" max="2827" width="12" customWidth="1"/>
    <col min="3069" max="3069" width="13.140625" customWidth="1"/>
    <col min="3070" max="3070" width="4.42578125" customWidth="1"/>
    <col min="3071" max="3071" width="17.42578125" customWidth="1"/>
    <col min="3072" max="3072" width="12.7109375" customWidth="1"/>
    <col min="3073" max="3073" width="7.5703125" customWidth="1"/>
    <col min="3074" max="3074" width="12.7109375" customWidth="1"/>
    <col min="3075" max="3075" width="11.85546875" customWidth="1"/>
    <col min="3076" max="3076" width="14.140625" customWidth="1"/>
    <col min="3077" max="3077" width="13.7109375" customWidth="1"/>
    <col min="3078" max="3078" width="9.28515625" customWidth="1"/>
    <col min="3079" max="3079" width="13.42578125" customWidth="1"/>
    <col min="3081" max="3081" width="10.140625" customWidth="1"/>
    <col min="3082" max="3082" width="10.28515625" customWidth="1"/>
    <col min="3083" max="3083" width="12" customWidth="1"/>
    <col min="3325" max="3325" width="13.140625" customWidth="1"/>
    <col min="3326" max="3326" width="4.42578125" customWidth="1"/>
    <col min="3327" max="3327" width="17.42578125" customWidth="1"/>
    <col min="3328" max="3328" width="12.7109375" customWidth="1"/>
    <col min="3329" max="3329" width="7.5703125" customWidth="1"/>
    <col min="3330" max="3330" width="12.7109375" customWidth="1"/>
    <col min="3331" max="3331" width="11.85546875" customWidth="1"/>
    <col min="3332" max="3332" width="14.140625" customWidth="1"/>
    <col min="3333" max="3333" width="13.7109375" customWidth="1"/>
    <col min="3334" max="3334" width="9.28515625" customWidth="1"/>
    <col min="3335" max="3335" width="13.42578125" customWidth="1"/>
    <col min="3337" max="3337" width="10.140625" customWidth="1"/>
    <col min="3338" max="3338" width="10.28515625" customWidth="1"/>
    <col min="3339" max="3339" width="12" customWidth="1"/>
    <col min="3581" max="3581" width="13.140625" customWidth="1"/>
    <col min="3582" max="3582" width="4.42578125" customWidth="1"/>
    <col min="3583" max="3583" width="17.42578125" customWidth="1"/>
    <col min="3584" max="3584" width="12.7109375" customWidth="1"/>
    <col min="3585" max="3585" width="7.5703125" customWidth="1"/>
    <col min="3586" max="3586" width="12.7109375" customWidth="1"/>
    <col min="3587" max="3587" width="11.85546875" customWidth="1"/>
    <col min="3588" max="3588" width="14.140625" customWidth="1"/>
    <col min="3589" max="3589" width="13.7109375" customWidth="1"/>
    <col min="3590" max="3590" width="9.28515625" customWidth="1"/>
    <col min="3591" max="3591" width="13.42578125" customWidth="1"/>
    <col min="3593" max="3593" width="10.140625" customWidth="1"/>
    <col min="3594" max="3594" width="10.28515625" customWidth="1"/>
    <col min="3595" max="3595" width="12" customWidth="1"/>
    <col min="3837" max="3837" width="13.140625" customWidth="1"/>
    <col min="3838" max="3838" width="4.42578125" customWidth="1"/>
    <col min="3839" max="3839" width="17.42578125" customWidth="1"/>
    <col min="3840" max="3840" width="12.7109375" customWidth="1"/>
    <col min="3841" max="3841" width="7.5703125" customWidth="1"/>
    <col min="3842" max="3842" width="12.7109375" customWidth="1"/>
    <col min="3843" max="3843" width="11.85546875" customWidth="1"/>
    <col min="3844" max="3844" width="14.140625" customWidth="1"/>
    <col min="3845" max="3845" width="13.7109375" customWidth="1"/>
    <col min="3846" max="3846" width="9.28515625" customWidth="1"/>
    <col min="3847" max="3847" width="13.42578125" customWidth="1"/>
    <col min="3849" max="3849" width="10.140625" customWidth="1"/>
    <col min="3850" max="3850" width="10.28515625" customWidth="1"/>
    <col min="3851" max="3851" width="12" customWidth="1"/>
    <col min="4093" max="4093" width="13.140625" customWidth="1"/>
    <col min="4094" max="4094" width="4.42578125" customWidth="1"/>
    <col min="4095" max="4095" width="17.42578125" customWidth="1"/>
    <col min="4096" max="4096" width="12.7109375" customWidth="1"/>
    <col min="4097" max="4097" width="7.5703125" customWidth="1"/>
    <col min="4098" max="4098" width="12.7109375" customWidth="1"/>
    <col min="4099" max="4099" width="11.85546875" customWidth="1"/>
    <col min="4100" max="4100" width="14.140625" customWidth="1"/>
    <col min="4101" max="4101" width="13.7109375" customWidth="1"/>
    <col min="4102" max="4102" width="9.28515625" customWidth="1"/>
    <col min="4103" max="4103" width="13.42578125" customWidth="1"/>
    <col min="4105" max="4105" width="10.140625" customWidth="1"/>
    <col min="4106" max="4106" width="10.28515625" customWidth="1"/>
    <col min="4107" max="4107" width="12" customWidth="1"/>
    <col min="4349" max="4349" width="13.140625" customWidth="1"/>
    <col min="4350" max="4350" width="4.42578125" customWidth="1"/>
    <col min="4351" max="4351" width="17.42578125" customWidth="1"/>
    <col min="4352" max="4352" width="12.7109375" customWidth="1"/>
    <col min="4353" max="4353" width="7.5703125" customWidth="1"/>
    <col min="4354" max="4354" width="12.7109375" customWidth="1"/>
    <col min="4355" max="4355" width="11.85546875" customWidth="1"/>
    <col min="4356" max="4356" width="14.140625" customWidth="1"/>
    <col min="4357" max="4357" width="13.7109375" customWidth="1"/>
    <col min="4358" max="4358" width="9.28515625" customWidth="1"/>
    <col min="4359" max="4359" width="13.42578125" customWidth="1"/>
    <col min="4361" max="4361" width="10.140625" customWidth="1"/>
    <col min="4362" max="4362" width="10.28515625" customWidth="1"/>
    <col min="4363" max="4363" width="12" customWidth="1"/>
    <col min="4605" max="4605" width="13.140625" customWidth="1"/>
    <col min="4606" max="4606" width="4.42578125" customWidth="1"/>
    <col min="4607" max="4607" width="17.42578125" customWidth="1"/>
    <col min="4608" max="4608" width="12.7109375" customWidth="1"/>
    <col min="4609" max="4609" width="7.5703125" customWidth="1"/>
    <col min="4610" max="4610" width="12.7109375" customWidth="1"/>
    <col min="4611" max="4611" width="11.85546875" customWidth="1"/>
    <col min="4612" max="4612" width="14.140625" customWidth="1"/>
    <col min="4613" max="4613" width="13.7109375" customWidth="1"/>
    <col min="4614" max="4614" width="9.28515625" customWidth="1"/>
    <col min="4615" max="4615" width="13.42578125" customWidth="1"/>
    <col min="4617" max="4617" width="10.140625" customWidth="1"/>
    <col min="4618" max="4618" width="10.28515625" customWidth="1"/>
    <col min="4619" max="4619" width="12" customWidth="1"/>
    <col min="4861" max="4861" width="13.140625" customWidth="1"/>
    <col min="4862" max="4862" width="4.42578125" customWidth="1"/>
    <col min="4863" max="4863" width="17.42578125" customWidth="1"/>
    <col min="4864" max="4864" width="12.7109375" customWidth="1"/>
    <col min="4865" max="4865" width="7.5703125" customWidth="1"/>
    <col min="4866" max="4866" width="12.7109375" customWidth="1"/>
    <col min="4867" max="4867" width="11.85546875" customWidth="1"/>
    <col min="4868" max="4868" width="14.140625" customWidth="1"/>
    <col min="4869" max="4869" width="13.7109375" customWidth="1"/>
    <col min="4870" max="4870" width="9.28515625" customWidth="1"/>
    <col min="4871" max="4871" width="13.42578125" customWidth="1"/>
    <col min="4873" max="4873" width="10.140625" customWidth="1"/>
    <col min="4874" max="4874" width="10.28515625" customWidth="1"/>
    <col min="4875" max="4875" width="12" customWidth="1"/>
    <col min="5117" max="5117" width="13.140625" customWidth="1"/>
    <col min="5118" max="5118" width="4.42578125" customWidth="1"/>
    <col min="5119" max="5119" width="17.42578125" customWidth="1"/>
    <col min="5120" max="5120" width="12.7109375" customWidth="1"/>
    <col min="5121" max="5121" width="7.5703125" customWidth="1"/>
    <col min="5122" max="5122" width="12.7109375" customWidth="1"/>
    <col min="5123" max="5123" width="11.85546875" customWidth="1"/>
    <col min="5124" max="5124" width="14.140625" customWidth="1"/>
    <col min="5125" max="5125" width="13.7109375" customWidth="1"/>
    <col min="5126" max="5126" width="9.28515625" customWidth="1"/>
    <col min="5127" max="5127" width="13.42578125" customWidth="1"/>
    <col min="5129" max="5129" width="10.140625" customWidth="1"/>
    <col min="5130" max="5130" width="10.28515625" customWidth="1"/>
    <col min="5131" max="5131" width="12" customWidth="1"/>
    <col min="5373" max="5373" width="13.140625" customWidth="1"/>
    <col min="5374" max="5374" width="4.42578125" customWidth="1"/>
    <col min="5375" max="5375" width="17.42578125" customWidth="1"/>
    <col min="5376" max="5376" width="12.7109375" customWidth="1"/>
    <col min="5377" max="5377" width="7.5703125" customWidth="1"/>
    <col min="5378" max="5378" width="12.7109375" customWidth="1"/>
    <col min="5379" max="5379" width="11.85546875" customWidth="1"/>
    <col min="5380" max="5380" width="14.140625" customWidth="1"/>
    <col min="5381" max="5381" width="13.7109375" customWidth="1"/>
    <col min="5382" max="5382" width="9.28515625" customWidth="1"/>
    <col min="5383" max="5383" width="13.42578125" customWidth="1"/>
    <col min="5385" max="5385" width="10.140625" customWidth="1"/>
    <col min="5386" max="5386" width="10.28515625" customWidth="1"/>
    <col min="5387" max="5387" width="12" customWidth="1"/>
    <col min="5629" max="5629" width="13.140625" customWidth="1"/>
    <col min="5630" max="5630" width="4.42578125" customWidth="1"/>
    <col min="5631" max="5631" width="17.42578125" customWidth="1"/>
    <col min="5632" max="5632" width="12.7109375" customWidth="1"/>
    <col min="5633" max="5633" width="7.5703125" customWidth="1"/>
    <col min="5634" max="5634" width="12.7109375" customWidth="1"/>
    <col min="5635" max="5635" width="11.85546875" customWidth="1"/>
    <col min="5636" max="5636" width="14.140625" customWidth="1"/>
    <col min="5637" max="5637" width="13.7109375" customWidth="1"/>
    <col min="5638" max="5638" width="9.28515625" customWidth="1"/>
    <col min="5639" max="5639" width="13.42578125" customWidth="1"/>
    <col min="5641" max="5641" width="10.140625" customWidth="1"/>
    <col min="5642" max="5642" width="10.28515625" customWidth="1"/>
    <col min="5643" max="5643" width="12" customWidth="1"/>
    <col min="5885" max="5885" width="13.140625" customWidth="1"/>
    <col min="5886" max="5886" width="4.42578125" customWidth="1"/>
    <col min="5887" max="5887" width="17.42578125" customWidth="1"/>
    <col min="5888" max="5888" width="12.7109375" customWidth="1"/>
    <col min="5889" max="5889" width="7.5703125" customWidth="1"/>
    <col min="5890" max="5890" width="12.7109375" customWidth="1"/>
    <col min="5891" max="5891" width="11.85546875" customWidth="1"/>
    <col min="5892" max="5892" width="14.140625" customWidth="1"/>
    <col min="5893" max="5893" width="13.7109375" customWidth="1"/>
    <col min="5894" max="5894" width="9.28515625" customWidth="1"/>
    <col min="5895" max="5895" width="13.42578125" customWidth="1"/>
    <col min="5897" max="5897" width="10.140625" customWidth="1"/>
    <col min="5898" max="5898" width="10.28515625" customWidth="1"/>
    <col min="5899" max="5899" width="12" customWidth="1"/>
    <col min="6141" max="6141" width="13.140625" customWidth="1"/>
    <col min="6142" max="6142" width="4.42578125" customWidth="1"/>
    <col min="6143" max="6143" width="17.42578125" customWidth="1"/>
    <col min="6144" max="6144" width="12.7109375" customWidth="1"/>
    <col min="6145" max="6145" width="7.5703125" customWidth="1"/>
    <col min="6146" max="6146" width="12.7109375" customWidth="1"/>
    <col min="6147" max="6147" width="11.85546875" customWidth="1"/>
    <col min="6148" max="6148" width="14.140625" customWidth="1"/>
    <col min="6149" max="6149" width="13.7109375" customWidth="1"/>
    <col min="6150" max="6150" width="9.28515625" customWidth="1"/>
    <col min="6151" max="6151" width="13.42578125" customWidth="1"/>
    <col min="6153" max="6153" width="10.140625" customWidth="1"/>
    <col min="6154" max="6154" width="10.28515625" customWidth="1"/>
    <col min="6155" max="6155" width="12" customWidth="1"/>
    <col min="6397" max="6397" width="13.140625" customWidth="1"/>
    <col min="6398" max="6398" width="4.42578125" customWidth="1"/>
    <col min="6399" max="6399" width="17.42578125" customWidth="1"/>
    <col min="6400" max="6400" width="12.7109375" customWidth="1"/>
    <col min="6401" max="6401" width="7.5703125" customWidth="1"/>
    <col min="6402" max="6402" width="12.7109375" customWidth="1"/>
    <col min="6403" max="6403" width="11.85546875" customWidth="1"/>
    <col min="6404" max="6404" width="14.140625" customWidth="1"/>
    <col min="6405" max="6405" width="13.7109375" customWidth="1"/>
    <col min="6406" max="6406" width="9.28515625" customWidth="1"/>
    <col min="6407" max="6407" width="13.42578125" customWidth="1"/>
    <col min="6409" max="6409" width="10.140625" customWidth="1"/>
    <col min="6410" max="6410" width="10.28515625" customWidth="1"/>
    <col min="6411" max="6411" width="12" customWidth="1"/>
    <col min="6653" max="6653" width="13.140625" customWidth="1"/>
    <col min="6654" max="6654" width="4.42578125" customWidth="1"/>
    <col min="6655" max="6655" width="17.42578125" customWidth="1"/>
    <col min="6656" max="6656" width="12.7109375" customWidth="1"/>
    <col min="6657" max="6657" width="7.5703125" customWidth="1"/>
    <col min="6658" max="6658" width="12.7109375" customWidth="1"/>
    <col min="6659" max="6659" width="11.85546875" customWidth="1"/>
    <col min="6660" max="6660" width="14.140625" customWidth="1"/>
    <col min="6661" max="6661" width="13.7109375" customWidth="1"/>
    <col min="6662" max="6662" width="9.28515625" customWidth="1"/>
    <col min="6663" max="6663" width="13.42578125" customWidth="1"/>
    <col min="6665" max="6665" width="10.140625" customWidth="1"/>
    <col min="6666" max="6666" width="10.28515625" customWidth="1"/>
    <col min="6667" max="6667" width="12" customWidth="1"/>
    <col min="6909" max="6909" width="13.140625" customWidth="1"/>
    <col min="6910" max="6910" width="4.42578125" customWidth="1"/>
    <col min="6911" max="6911" width="17.42578125" customWidth="1"/>
    <col min="6912" max="6912" width="12.7109375" customWidth="1"/>
    <col min="6913" max="6913" width="7.5703125" customWidth="1"/>
    <col min="6914" max="6914" width="12.7109375" customWidth="1"/>
    <col min="6915" max="6915" width="11.85546875" customWidth="1"/>
    <col min="6916" max="6916" width="14.140625" customWidth="1"/>
    <col min="6917" max="6917" width="13.7109375" customWidth="1"/>
    <col min="6918" max="6918" width="9.28515625" customWidth="1"/>
    <col min="6919" max="6919" width="13.42578125" customWidth="1"/>
    <col min="6921" max="6921" width="10.140625" customWidth="1"/>
    <col min="6922" max="6922" width="10.28515625" customWidth="1"/>
    <col min="6923" max="6923" width="12" customWidth="1"/>
    <col min="7165" max="7165" width="13.140625" customWidth="1"/>
    <col min="7166" max="7166" width="4.42578125" customWidth="1"/>
    <col min="7167" max="7167" width="17.42578125" customWidth="1"/>
    <col min="7168" max="7168" width="12.7109375" customWidth="1"/>
    <col min="7169" max="7169" width="7.5703125" customWidth="1"/>
    <col min="7170" max="7170" width="12.7109375" customWidth="1"/>
    <col min="7171" max="7171" width="11.85546875" customWidth="1"/>
    <col min="7172" max="7172" width="14.140625" customWidth="1"/>
    <col min="7173" max="7173" width="13.7109375" customWidth="1"/>
    <col min="7174" max="7174" width="9.28515625" customWidth="1"/>
    <col min="7175" max="7175" width="13.42578125" customWidth="1"/>
    <col min="7177" max="7177" width="10.140625" customWidth="1"/>
    <col min="7178" max="7178" width="10.28515625" customWidth="1"/>
    <col min="7179" max="7179" width="12" customWidth="1"/>
    <col min="7421" max="7421" width="13.140625" customWidth="1"/>
    <col min="7422" max="7422" width="4.42578125" customWidth="1"/>
    <col min="7423" max="7423" width="17.42578125" customWidth="1"/>
    <col min="7424" max="7424" width="12.7109375" customWidth="1"/>
    <col min="7425" max="7425" width="7.5703125" customWidth="1"/>
    <col min="7426" max="7426" width="12.7109375" customWidth="1"/>
    <col min="7427" max="7427" width="11.85546875" customWidth="1"/>
    <col min="7428" max="7428" width="14.140625" customWidth="1"/>
    <col min="7429" max="7429" width="13.7109375" customWidth="1"/>
    <col min="7430" max="7430" width="9.28515625" customWidth="1"/>
    <col min="7431" max="7431" width="13.42578125" customWidth="1"/>
    <col min="7433" max="7433" width="10.140625" customWidth="1"/>
    <col min="7434" max="7434" width="10.28515625" customWidth="1"/>
    <col min="7435" max="7435" width="12" customWidth="1"/>
    <col min="7677" max="7677" width="13.140625" customWidth="1"/>
    <col min="7678" max="7678" width="4.42578125" customWidth="1"/>
    <col min="7679" max="7679" width="17.42578125" customWidth="1"/>
    <col min="7680" max="7680" width="12.7109375" customWidth="1"/>
    <col min="7681" max="7681" width="7.5703125" customWidth="1"/>
    <col min="7682" max="7682" width="12.7109375" customWidth="1"/>
    <col min="7683" max="7683" width="11.85546875" customWidth="1"/>
    <col min="7684" max="7684" width="14.140625" customWidth="1"/>
    <col min="7685" max="7685" width="13.7109375" customWidth="1"/>
    <col min="7686" max="7686" width="9.28515625" customWidth="1"/>
    <col min="7687" max="7687" width="13.42578125" customWidth="1"/>
    <col min="7689" max="7689" width="10.140625" customWidth="1"/>
    <col min="7690" max="7690" width="10.28515625" customWidth="1"/>
    <col min="7691" max="7691" width="12" customWidth="1"/>
    <col min="7933" max="7933" width="13.140625" customWidth="1"/>
    <col min="7934" max="7934" width="4.42578125" customWidth="1"/>
    <col min="7935" max="7935" width="17.42578125" customWidth="1"/>
    <col min="7936" max="7936" width="12.7109375" customWidth="1"/>
    <col min="7937" max="7937" width="7.5703125" customWidth="1"/>
    <col min="7938" max="7938" width="12.7109375" customWidth="1"/>
    <col min="7939" max="7939" width="11.85546875" customWidth="1"/>
    <col min="7940" max="7940" width="14.140625" customWidth="1"/>
    <col min="7941" max="7941" width="13.7109375" customWidth="1"/>
    <col min="7942" max="7942" width="9.28515625" customWidth="1"/>
    <col min="7943" max="7943" width="13.42578125" customWidth="1"/>
    <col min="7945" max="7945" width="10.140625" customWidth="1"/>
    <col min="7946" max="7946" width="10.28515625" customWidth="1"/>
    <col min="7947" max="7947" width="12" customWidth="1"/>
    <col min="8189" max="8189" width="13.140625" customWidth="1"/>
    <col min="8190" max="8190" width="4.42578125" customWidth="1"/>
    <col min="8191" max="8191" width="17.42578125" customWidth="1"/>
    <col min="8192" max="8192" width="12.7109375" customWidth="1"/>
    <col min="8193" max="8193" width="7.5703125" customWidth="1"/>
    <col min="8194" max="8194" width="12.7109375" customWidth="1"/>
    <col min="8195" max="8195" width="11.85546875" customWidth="1"/>
    <col min="8196" max="8196" width="14.140625" customWidth="1"/>
    <col min="8197" max="8197" width="13.7109375" customWidth="1"/>
    <col min="8198" max="8198" width="9.28515625" customWidth="1"/>
    <col min="8199" max="8199" width="13.42578125" customWidth="1"/>
    <col min="8201" max="8201" width="10.140625" customWidth="1"/>
    <col min="8202" max="8202" width="10.28515625" customWidth="1"/>
    <col min="8203" max="8203" width="12" customWidth="1"/>
    <col min="8445" max="8445" width="13.140625" customWidth="1"/>
    <col min="8446" max="8446" width="4.42578125" customWidth="1"/>
    <col min="8447" max="8447" width="17.42578125" customWidth="1"/>
    <col min="8448" max="8448" width="12.7109375" customWidth="1"/>
    <col min="8449" max="8449" width="7.5703125" customWidth="1"/>
    <col min="8450" max="8450" width="12.7109375" customWidth="1"/>
    <col min="8451" max="8451" width="11.85546875" customWidth="1"/>
    <col min="8452" max="8452" width="14.140625" customWidth="1"/>
    <col min="8453" max="8453" width="13.7109375" customWidth="1"/>
    <col min="8454" max="8454" width="9.28515625" customWidth="1"/>
    <col min="8455" max="8455" width="13.42578125" customWidth="1"/>
    <col min="8457" max="8457" width="10.140625" customWidth="1"/>
    <col min="8458" max="8458" width="10.28515625" customWidth="1"/>
    <col min="8459" max="8459" width="12" customWidth="1"/>
    <col min="8701" max="8701" width="13.140625" customWidth="1"/>
    <col min="8702" max="8702" width="4.42578125" customWidth="1"/>
    <col min="8703" max="8703" width="17.42578125" customWidth="1"/>
    <col min="8704" max="8704" width="12.7109375" customWidth="1"/>
    <col min="8705" max="8705" width="7.5703125" customWidth="1"/>
    <col min="8706" max="8706" width="12.7109375" customWidth="1"/>
    <col min="8707" max="8707" width="11.85546875" customWidth="1"/>
    <col min="8708" max="8708" width="14.140625" customWidth="1"/>
    <col min="8709" max="8709" width="13.7109375" customWidth="1"/>
    <col min="8710" max="8710" width="9.28515625" customWidth="1"/>
    <col min="8711" max="8711" width="13.42578125" customWidth="1"/>
    <col min="8713" max="8713" width="10.140625" customWidth="1"/>
    <col min="8714" max="8714" width="10.28515625" customWidth="1"/>
    <col min="8715" max="8715" width="12" customWidth="1"/>
    <col min="8957" max="8957" width="13.140625" customWidth="1"/>
    <col min="8958" max="8958" width="4.42578125" customWidth="1"/>
    <col min="8959" max="8959" width="17.42578125" customWidth="1"/>
    <col min="8960" max="8960" width="12.7109375" customWidth="1"/>
    <col min="8961" max="8961" width="7.5703125" customWidth="1"/>
    <col min="8962" max="8962" width="12.7109375" customWidth="1"/>
    <col min="8963" max="8963" width="11.85546875" customWidth="1"/>
    <col min="8964" max="8964" width="14.140625" customWidth="1"/>
    <col min="8965" max="8965" width="13.7109375" customWidth="1"/>
    <col min="8966" max="8966" width="9.28515625" customWidth="1"/>
    <col min="8967" max="8967" width="13.42578125" customWidth="1"/>
    <col min="8969" max="8969" width="10.140625" customWidth="1"/>
    <col min="8970" max="8970" width="10.28515625" customWidth="1"/>
    <col min="8971" max="8971" width="12" customWidth="1"/>
    <col min="9213" max="9213" width="13.140625" customWidth="1"/>
    <col min="9214" max="9214" width="4.42578125" customWidth="1"/>
    <col min="9215" max="9215" width="17.42578125" customWidth="1"/>
    <col min="9216" max="9216" width="12.7109375" customWidth="1"/>
    <col min="9217" max="9217" width="7.5703125" customWidth="1"/>
    <col min="9218" max="9218" width="12.7109375" customWidth="1"/>
    <col min="9219" max="9219" width="11.85546875" customWidth="1"/>
    <col min="9220" max="9220" width="14.140625" customWidth="1"/>
    <col min="9221" max="9221" width="13.7109375" customWidth="1"/>
    <col min="9222" max="9222" width="9.28515625" customWidth="1"/>
    <col min="9223" max="9223" width="13.42578125" customWidth="1"/>
    <col min="9225" max="9225" width="10.140625" customWidth="1"/>
    <col min="9226" max="9226" width="10.28515625" customWidth="1"/>
    <col min="9227" max="9227" width="12" customWidth="1"/>
    <col min="9469" max="9469" width="13.140625" customWidth="1"/>
    <col min="9470" max="9470" width="4.42578125" customWidth="1"/>
    <col min="9471" max="9471" width="17.42578125" customWidth="1"/>
    <col min="9472" max="9472" width="12.7109375" customWidth="1"/>
    <col min="9473" max="9473" width="7.5703125" customWidth="1"/>
    <col min="9474" max="9474" width="12.7109375" customWidth="1"/>
    <col min="9475" max="9475" width="11.85546875" customWidth="1"/>
    <col min="9476" max="9476" width="14.140625" customWidth="1"/>
    <col min="9477" max="9477" width="13.7109375" customWidth="1"/>
    <col min="9478" max="9478" width="9.28515625" customWidth="1"/>
    <col min="9479" max="9479" width="13.42578125" customWidth="1"/>
    <col min="9481" max="9481" width="10.140625" customWidth="1"/>
    <col min="9482" max="9482" width="10.28515625" customWidth="1"/>
    <col min="9483" max="9483" width="12" customWidth="1"/>
    <col min="9725" max="9725" width="13.140625" customWidth="1"/>
    <col min="9726" max="9726" width="4.42578125" customWidth="1"/>
    <col min="9727" max="9727" width="17.42578125" customWidth="1"/>
    <col min="9728" max="9728" width="12.7109375" customWidth="1"/>
    <col min="9729" max="9729" width="7.5703125" customWidth="1"/>
    <col min="9730" max="9730" width="12.7109375" customWidth="1"/>
    <col min="9731" max="9731" width="11.85546875" customWidth="1"/>
    <col min="9732" max="9732" width="14.140625" customWidth="1"/>
    <col min="9733" max="9733" width="13.7109375" customWidth="1"/>
    <col min="9734" max="9734" width="9.28515625" customWidth="1"/>
    <col min="9735" max="9735" width="13.42578125" customWidth="1"/>
    <col min="9737" max="9737" width="10.140625" customWidth="1"/>
    <col min="9738" max="9738" width="10.28515625" customWidth="1"/>
    <col min="9739" max="9739" width="12" customWidth="1"/>
    <col min="9981" max="9981" width="13.140625" customWidth="1"/>
    <col min="9982" max="9982" width="4.42578125" customWidth="1"/>
    <col min="9983" max="9983" width="17.42578125" customWidth="1"/>
    <col min="9984" max="9984" width="12.7109375" customWidth="1"/>
    <col min="9985" max="9985" width="7.5703125" customWidth="1"/>
    <col min="9986" max="9986" width="12.7109375" customWidth="1"/>
    <col min="9987" max="9987" width="11.85546875" customWidth="1"/>
    <col min="9988" max="9988" width="14.140625" customWidth="1"/>
    <col min="9989" max="9989" width="13.7109375" customWidth="1"/>
    <col min="9990" max="9990" width="9.28515625" customWidth="1"/>
    <col min="9991" max="9991" width="13.42578125" customWidth="1"/>
    <col min="9993" max="9993" width="10.140625" customWidth="1"/>
    <col min="9994" max="9994" width="10.28515625" customWidth="1"/>
    <col min="9995" max="9995" width="12" customWidth="1"/>
    <col min="10237" max="10237" width="13.140625" customWidth="1"/>
    <col min="10238" max="10238" width="4.42578125" customWidth="1"/>
    <col min="10239" max="10239" width="17.42578125" customWidth="1"/>
    <col min="10240" max="10240" width="12.7109375" customWidth="1"/>
    <col min="10241" max="10241" width="7.5703125" customWidth="1"/>
    <col min="10242" max="10242" width="12.7109375" customWidth="1"/>
    <col min="10243" max="10243" width="11.85546875" customWidth="1"/>
    <col min="10244" max="10244" width="14.140625" customWidth="1"/>
    <col min="10245" max="10245" width="13.7109375" customWidth="1"/>
    <col min="10246" max="10246" width="9.28515625" customWidth="1"/>
    <col min="10247" max="10247" width="13.42578125" customWidth="1"/>
    <col min="10249" max="10249" width="10.140625" customWidth="1"/>
    <col min="10250" max="10250" width="10.28515625" customWidth="1"/>
    <col min="10251" max="10251" width="12" customWidth="1"/>
    <col min="10493" max="10493" width="13.140625" customWidth="1"/>
    <col min="10494" max="10494" width="4.42578125" customWidth="1"/>
    <col min="10495" max="10495" width="17.42578125" customWidth="1"/>
    <col min="10496" max="10496" width="12.7109375" customWidth="1"/>
    <col min="10497" max="10497" width="7.5703125" customWidth="1"/>
    <col min="10498" max="10498" width="12.7109375" customWidth="1"/>
    <col min="10499" max="10499" width="11.85546875" customWidth="1"/>
    <col min="10500" max="10500" width="14.140625" customWidth="1"/>
    <col min="10501" max="10501" width="13.7109375" customWidth="1"/>
    <col min="10502" max="10502" width="9.28515625" customWidth="1"/>
    <col min="10503" max="10503" width="13.42578125" customWidth="1"/>
    <col min="10505" max="10505" width="10.140625" customWidth="1"/>
    <col min="10506" max="10506" width="10.28515625" customWidth="1"/>
    <col min="10507" max="10507" width="12" customWidth="1"/>
    <col min="10749" max="10749" width="13.140625" customWidth="1"/>
    <col min="10750" max="10750" width="4.42578125" customWidth="1"/>
    <col min="10751" max="10751" width="17.42578125" customWidth="1"/>
    <col min="10752" max="10752" width="12.7109375" customWidth="1"/>
    <col min="10753" max="10753" width="7.5703125" customWidth="1"/>
    <col min="10754" max="10754" width="12.7109375" customWidth="1"/>
    <col min="10755" max="10755" width="11.85546875" customWidth="1"/>
    <col min="10756" max="10756" width="14.140625" customWidth="1"/>
    <col min="10757" max="10757" width="13.7109375" customWidth="1"/>
    <col min="10758" max="10758" width="9.28515625" customWidth="1"/>
    <col min="10759" max="10759" width="13.42578125" customWidth="1"/>
    <col min="10761" max="10761" width="10.140625" customWidth="1"/>
    <col min="10762" max="10762" width="10.28515625" customWidth="1"/>
    <col min="10763" max="10763" width="12" customWidth="1"/>
    <col min="11005" max="11005" width="13.140625" customWidth="1"/>
    <col min="11006" max="11006" width="4.42578125" customWidth="1"/>
    <col min="11007" max="11007" width="17.42578125" customWidth="1"/>
    <col min="11008" max="11008" width="12.7109375" customWidth="1"/>
    <col min="11009" max="11009" width="7.5703125" customWidth="1"/>
    <col min="11010" max="11010" width="12.7109375" customWidth="1"/>
    <col min="11011" max="11011" width="11.85546875" customWidth="1"/>
    <col min="11012" max="11012" width="14.140625" customWidth="1"/>
    <col min="11013" max="11013" width="13.7109375" customWidth="1"/>
    <col min="11014" max="11014" width="9.28515625" customWidth="1"/>
    <col min="11015" max="11015" width="13.42578125" customWidth="1"/>
    <col min="11017" max="11017" width="10.140625" customWidth="1"/>
    <col min="11018" max="11018" width="10.28515625" customWidth="1"/>
    <col min="11019" max="11019" width="12" customWidth="1"/>
    <col min="11261" max="11261" width="13.140625" customWidth="1"/>
    <col min="11262" max="11262" width="4.42578125" customWidth="1"/>
    <col min="11263" max="11263" width="17.42578125" customWidth="1"/>
    <col min="11264" max="11264" width="12.7109375" customWidth="1"/>
    <col min="11265" max="11265" width="7.5703125" customWidth="1"/>
    <col min="11266" max="11266" width="12.7109375" customWidth="1"/>
    <col min="11267" max="11267" width="11.85546875" customWidth="1"/>
    <col min="11268" max="11268" width="14.140625" customWidth="1"/>
    <col min="11269" max="11269" width="13.7109375" customWidth="1"/>
    <col min="11270" max="11270" width="9.28515625" customWidth="1"/>
    <col min="11271" max="11271" width="13.42578125" customWidth="1"/>
    <col min="11273" max="11273" width="10.140625" customWidth="1"/>
    <col min="11274" max="11274" width="10.28515625" customWidth="1"/>
    <col min="11275" max="11275" width="12" customWidth="1"/>
    <col min="11517" max="11517" width="13.140625" customWidth="1"/>
    <col min="11518" max="11518" width="4.42578125" customWidth="1"/>
    <col min="11519" max="11519" width="17.42578125" customWidth="1"/>
    <col min="11520" max="11520" width="12.7109375" customWidth="1"/>
    <col min="11521" max="11521" width="7.5703125" customWidth="1"/>
    <col min="11522" max="11522" width="12.7109375" customWidth="1"/>
    <col min="11523" max="11523" width="11.85546875" customWidth="1"/>
    <col min="11524" max="11524" width="14.140625" customWidth="1"/>
    <col min="11525" max="11525" width="13.7109375" customWidth="1"/>
    <col min="11526" max="11526" width="9.28515625" customWidth="1"/>
    <col min="11527" max="11527" width="13.42578125" customWidth="1"/>
    <col min="11529" max="11529" width="10.140625" customWidth="1"/>
    <col min="11530" max="11530" width="10.28515625" customWidth="1"/>
    <col min="11531" max="11531" width="12" customWidth="1"/>
    <col min="11773" max="11773" width="13.140625" customWidth="1"/>
    <col min="11774" max="11774" width="4.42578125" customWidth="1"/>
    <col min="11775" max="11775" width="17.42578125" customWidth="1"/>
    <col min="11776" max="11776" width="12.7109375" customWidth="1"/>
    <col min="11777" max="11777" width="7.5703125" customWidth="1"/>
    <col min="11778" max="11778" width="12.7109375" customWidth="1"/>
    <col min="11779" max="11779" width="11.85546875" customWidth="1"/>
    <col min="11780" max="11780" width="14.140625" customWidth="1"/>
    <col min="11781" max="11781" width="13.7109375" customWidth="1"/>
    <col min="11782" max="11782" width="9.28515625" customWidth="1"/>
    <col min="11783" max="11783" width="13.42578125" customWidth="1"/>
    <col min="11785" max="11785" width="10.140625" customWidth="1"/>
    <col min="11786" max="11786" width="10.28515625" customWidth="1"/>
    <col min="11787" max="11787" width="12" customWidth="1"/>
    <col min="12029" max="12029" width="13.140625" customWidth="1"/>
    <col min="12030" max="12030" width="4.42578125" customWidth="1"/>
    <col min="12031" max="12031" width="17.42578125" customWidth="1"/>
    <col min="12032" max="12032" width="12.7109375" customWidth="1"/>
    <col min="12033" max="12033" width="7.5703125" customWidth="1"/>
    <col min="12034" max="12034" width="12.7109375" customWidth="1"/>
    <col min="12035" max="12035" width="11.85546875" customWidth="1"/>
    <col min="12036" max="12036" width="14.140625" customWidth="1"/>
    <col min="12037" max="12037" width="13.7109375" customWidth="1"/>
    <col min="12038" max="12038" width="9.28515625" customWidth="1"/>
    <col min="12039" max="12039" width="13.42578125" customWidth="1"/>
    <col min="12041" max="12041" width="10.140625" customWidth="1"/>
    <col min="12042" max="12042" width="10.28515625" customWidth="1"/>
    <col min="12043" max="12043" width="12" customWidth="1"/>
    <col min="12285" max="12285" width="13.140625" customWidth="1"/>
    <col min="12286" max="12286" width="4.42578125" customWidth="1"/>
    <col min="12287" max="12287" width="17.42578125" customWidth="1"/>
    <col min="12288" max="12288" width="12.7109375" customWidth="1"/>
    <col min="12289" max="12289" width="7.5703125" customWidth="1"/>
    <col min="12290" max="12290" width="12.7109375" customWidth="1"/>
    <col min="12291" max="12291" width="11.85546875" customWidth="1"/>
    <col min="12292" max="12292" width="14.140625" customWidth="1"/>
    <col min="12293" max="12293" width="13.7109375" customWidth="1"/>
    <col min="12294" max="12294" width="9.28515625" customWidth="1"/>
    <col min="12295" max="12295" width="13.42578125" customWidth="1"/>
    <col min="12297" max="12297" width="10.140625" customWidth="1"/>
    <col min="12298" max="12298" width="10.28515625" customWidth="1"/>
    <col min="12299" max="12299" width="12" customWidth="1"/>
    <col min="12541" max="12541" width="13.140625" customWidth="1"/>
    <col min="12542" max="12542" width="4.42578125" customWidth="1"/>
    <col min="12543" max="12543" width="17.42578125" customWidth="1"/>
    <col min="12544" max="12544" width="12.7109375" customWidth="1"/>
    <col min="12545" max="12545" width="7.5703125" customWidth="1"/>
    <col min="12546" max="12546" width="12.7109375" customWidth="1"/>
    <col min="12547" max="12547" width="11.85546875" customWidth="1"/>
    <col min="12548" max="12548" width="14.140625" customWidth="1"/>
    <col min="12549" max="12549" width="13.7109375" customWidth="1"/>
    <col min="12550" max="12550" width="9.28515625" customWidth="1"/>
    <col min="12551" max="12551" width="13.42578125" customWidth="1"/>
    <col min="12553" max="12553" width="10.140625" customWidth="1"/>
    <col min="12554" max="12554" width="10.28515625" customWidth="1"/>
    <col min="12555" max="12555" width="12" customWidth="1"/>
    <col min="12797" max="12797" width="13.140625" customWidth="1"/>
    <col min="12798" max="12798" width="4.42578125" customWidth="1"/>
    <col min="12799" max="12799" width="17.42578125" customWidth="1"/>
    <col min="12800" max="12800" width="12.7109375" customWidth="1"/>
    <col min="12801" max="12801" width="7.5703125" customWidth="1"/>
    <col min="12802" max="12802" width="12.7109375" customWidth="1"/>
    <col min="12803" max="12803" width="11.85546875" customWidth="1"/>
    <col min="12804" max="12804" width="14.140625" customWidth="1"/>
    <col min="12805" max="12805" width="13.7109375" customWidth="1"/>
    <col min="12806" max="12806" width="9.28515625" customWidth="1"/>
    <col min="12807" max="12807" width="13.42578125" customWidth="1"/>
    <col min="12809" max="12809" width="10.140625" customWidth="1"/>
    <col min="12810" max="12810" width="10.28515625" customWidth="1"/>
    <col min="12811" max="12811" width="12" customWidth="1"/>
    <col min="13053" max="13053" width="13.140625" customWidth="1"/>
    <col min="13054" max="13054" width="4.42578125" customWidth="1"/>
    <col min="13055" max="13055" width="17.42578125" customWidth="1"/>
    <col min="13056" max="13056" width="12.7109375" customWidth="1"/>
    <col min="13057" max="13057" width="7.5703125" customWidth="1"/>
    <col min="13058" max="13058" width="12.7109375" customWidth="1"/>
    <col min="13059" max="13059" width="11.85546875" customWidth="1"/>
    <col min="13060" max="13060" width="14.140625" customWidth="1"/>
    <col min="13061" max="13061" width="13.7109375" customWidth="1"/>
    <col min="13062" max="13062" width="9.28515625" customWidth="1"/>
    <col min="13063" max="13063" width="13.42578125" customWidth="1"/>
    <col min="13065" max="13065" width="10.140625" customWidth="1"/>
    <col min="13066" max="13066" width="10.28515625" customWidth="1"/>
    <col min="13067" max="13067" width="12" customWidth="1"/>
    <col min="13309" max="13309" width="13.140625" customWidth="1"/>
    <col min="13310" max="13310" width="4.42578125" customWidth="1"/>
    <col min="13311" max="13311" width="17.42578125" customWidth="1"/>
    <col min="13312" max="13312" width="12.7109375" customWidth="1"/>
    <col min="13313" max="13313" width="7.5703125" customWidth="1"/>
    <col min="13314" max="13314" width="12.7109375" customWidth="1"/>
    <col min="13315" max="13315" width="11.85546875" customWidth="1"/>
    <col min="13316" max="13316" width="14.140625" customWidth="1"/>
    <col min="13317" max="13317" width="13.7109375" customWidth="1"/>
    <col min="13318" max="13318" width="9.28515625" customWidth="1"/>
    <col min="13319" max="13319" width="13.42578125" customWidth="1"/>
    <col min="13321" max="13321" width="10.140625" customWidth="1"/>
    <col min="13322" max="13322" width="10.28515625" customWidth="1"/>
    <col min="13323" max="13323" width="12" customWidth="1"/>
    <col min="13565" max="13565" width="13.140625" customWidth="1"/>
    <col min="13566" max="13566" width="4.42578125" customWidth="1"/>
    <col min="13567" max="13567" width="17.42578125" customWidth="1"/>
    <col min="13568" max="13568" width="12.7109375" customWidth="1"/>
    <col min="13569" max="13569" width="7.5703125" customWidth="1"/>
    <col min="13570" max="13570" width="12.7109375" customWidth="1"/>
    <col min="13571" max="13571" width="11.85546875" customWidth="1"/>
    <col min="13572" max="13572" width="14.140625" customWidth="1"/>
    <col min="13573" max="13573" width="13.7109375" customWidth="1"/>
    <col min="13574" max="13574" width="9.28515625" customWidth="1"/>
    <col min="13575" max="13575" width="13.42578125" customWidth="1"/>
    <col min="13577" max="13577" width="10.140625" customWidth="1"/>
    <col min="13578" max="13578" width="10.28515625" customWidth="1"/>
    <col min="13579" max="13579" width="12" customWidth="1"/>
    <col min="13821" max="13821" width="13.140625" customWidth="1"/>
    <col min="13822" max="13822" width="4.42578125" customWidth="1"/>
    <col min="13823" max="13823" width="17.42578125" customWidth="1"/>
    <col min="13824" max="13824" width="12.7109375" customWidth="1"/>
    <col min="13825" max="13825" width="7.5703125" customWidth="1"/>
    <col min="13826" max="13826" width="12.7109375" customWidth="1"/>
    <col min="13827" max="13827" width="11.85546875" customWidth="1"/>
    <col min="13828" max="13828" width="14.140625" customWidth="1"/>
    <col min="13829" max="13829" width="13.7109375" customWidth="1"/>
    <col min="13830" max="13830" width="9.28515625" customWidth="1"/>
    <col min="13831" max="13831" width="13.42578125" customWidth="1"/>
    <col min="13833" max="13833" width="10.140625" customWidth="1"/>
    <col min="13834" max="13834" width="10.28515625" customWidth="1"/>
    <col min="13835" max="13835" width="12" customWidth="1"/>
    <col min="14077" max="14077" width="13.140625" customWidth="1"/>
    <col min="14078" max="14078" width="4.42578125" customWidth="1"/>
    <col min="14079" max="14079" width="17.42578125" customWidth="1"/>
    <col min="14080" max="14080" width="12.7109375" customWidth="1"/>
    <col min="14081" max="14081" width="7.5703125" customWidth="1"/>
    <col min="14082" max="14082" width="12.7109375" customWidth="1"/>
    <col min="14083" max="14083" width="11.85546875" customWidth="1"/>
    <col min="14084" max="14084" width="14.140625" customWidth="1"/>
    <col min="14085" max="14085" width="13.7109375" customWidth="1"/>
    <col min="14086" max="14086" width="9.28515625" customWidth="1"/>
    <col min="14087" max="14087" width="13.42578125" customWidth="1"/>
    <col min="14089" max="14089" width="10.140625" customWidth="1"/>
    <col min="14090" max="14090" width="10.28515625" customWidth="1"/>
    <col min="14091" max="14091" width="12" customWidth="1"/>
    <col min="14333" max="14333" width="13.140625" customWidth="1"/>
    <col min="14334" max="14334" width="4.42578125" customWidth="1"/>
    <col min="14335" max="14335" width="17.42578125" customWidth="1"/>
    <col min="14336" max="14336" width="12.7109375" customWidth="1"/>
    <col min="14337" max="14337" width="7.5703125" customWidth="1"/>
    <col min="14338" max="14338" width="12.7109375" customWidth="1"/>
    <col min="14339" max="14339" width="11.85546875" customWidth="1"/>
    <col min="14340" max="14340" width="14.140625" customWidth="1"/>
    <col min="14341" max="14341" width="13.7109375" customWidth="1"/>
    <col min="14342" max="14342" width="9.28515625" customWidth="1"/>
    <col min="14343" max="14343" width="13.42578125" customWidth="1"/>
    <col min="14345" max="14345" width="10.140625" customWidth="1"/>
    <col min="14346" max="14346" width="10.28515625" customWidth="1"/>
    <col min="14347" max="14347" width="12" customWidth="1"/>
    <col min="14589" max="14589" width="13.140625" customWidth="1"/>
    <col min="14590" max="14590" width="4.42578125" customWidth="1"/>
    <col min="14591" max="14591" width="17.42578125" customWidth="1"/>
    <col min="14592" max="14592" width="12.7109375" customWidth="1"/>
    <col min="14593" max="14593" width="7.5703125" customWidth="1"/>
    <col min="14594" max="14594" width="12.7109375" customWidth="1"/>
    <col min="14595" max="14595" width="11.85546875" customWidth="1"/>
    <col min="14596" max="14596" width="14.140625" customWidth="1"/>
    <col min="14597" max="14597" width="13.7109375" customWidth="1"/>
    <col min="14598" max="14598" width="9.28515625" customWidth="1"/>
    <col min="14599" max="14599" width="13.42578125" customWidth="1"/>
    <col min="14601" max="14601" width="10.140625" customWidth="1"/>
    <col min="14602" max="14602" width="10.28515625" customWidth="1"/>
    <col min="14603" max="14603" width="12" customWidth="1"/>
    <col min="14845" max="14845" width="13.140625" customWidth="1"/>
    <col min="14846" max="14846" width="4.42578125" customWidth="1"/>
    <col min="14847" max="14847" width="17.42578125" customWidth="1"/>
    <col min="14848" max="14848" width="12.7109375" customWidth="1"/>
    <col min="14849" max="14849" width="7.5703125" customWidth="1"/>
    <col min="14850" max="14850" width="12.7109375" customWidth="1"/>
    <col min="14851" max="14851" width="11.85546875" customWidth="1"/>
    <col min="14852" max="14852" width="14.140625" customWidth="1"/>
    <col min="14853" max="14853" width="13.7109375" customWidth="1"/>
    <col min="14854" max="14854" width="9.28515625" customWidth="1"/>
    <col min="14855" max="14855" width="13.42578125" customWidth="1"/>
    <col min="14857" max="14857" width="10.140625" customWidth="1"/>
    <col min="14858" max="14858" width="10.28515625" customWidth="1"/>
    <col min="14859" max="14859" width="12" customWidth="1"/>
    <col min="15101" max="15101" width="13.140625" customWidth="1"/>
    <col min="15102" max="15102" width="4.42578125" customWidth="1"/>
    <col min="15103" max="15103" width="17.42578125" customWidth="1"/>
    <col min="15104" max="15104" width="12.7109375" customWidth="1"/>
    <col min="15105" max="15105" width="7.5703125" customWidth="1"/>
    <col min="15106" max="15106" width="12.7109375" customWidth="1"/>
    <col min="15107" max="15107" width="11.85546875" customWidth="1"/>
    <col min="15108" max="15108" width="14.140625" customWidth="1"/>
    <col min="15109" max="15109" width="13.7109375" customWidth="1"/>
    <col min="15110" max="15110" width="9.28515625" customWidth="1"/>
    <col min="15111" max="15111" width="13.42578125" customWidth="1"/>
    <col min="15113" max="15113" width="10.140625" customWidth="1"/>
    <col min="15114" max="15114" width="10.28515625" customWidth="1"/>
    <col min="15115" max="15115" width="12" customWidth="1"/>
    <col min="15357" max="15357" width="13.140625" customWidth="1"/>
    <col min="15358" max="15358" width="4.42578125" customWidth="1"/>
    <col min="15359" max="15359" width="17.42578125" customWidth="1"/>
    <col min="15360" max="15360" width="12.7109375" customWidth="1"/>
    <col min="15361" max="15361" width="7.5703125" customWidth="1"/>
    <col min="15362" max="15362" width="12.7109375" customWidth="1"/>
    <col min="15363" max="15363" width="11.85546875" customWidth="1"/>
    <col min="15364" max="15364" width="14.140625" customWidth="1"/>
    <col min="15365" max="15365" width="13.7109375" customWidth="1"/>
    <col min="15366" max="15366" width="9.28515625" customWidth="1"/>
    <col min="15367" max="15367" width="13.42578125" customWidth="1"/>
    <col min="15369" max="15369" width="10.140625" customWidth="1"/>
    <col min="15370" max="15370" width="10.28515625" customWidth="1"/>
    <col min="15371" max="15371" width="12" customWidth="1"/>
    <col min="15613" max="15613" width="13.140625" customWidth="1"/>
    <col min="15614" max="15614" width="4.42578125" customWidth="1"/>
    <col min="15615" max="15615" width="17.42578125" customWidth="1"/>
    <col min="15616" max="15616" width="12.7109375" customWidth="1"/>
    <col min="15617" max="15617" width="7.5703125" customWidth="1"/>
    <col min="15618" max="15618" width="12.7109375" customWidth="1"/>
    <col min="15619" max="15619" width="11.85546875" customWidth="1"/>
    <col min="15620" max="15620" width="14.140625" customWidth="1"/>
    <col min="15621" max="15621" width="13.7109375" customWidth="1"/>
    <col min="15622" max="15622" width="9.28515625" customWidth="1"/>
    <col min="15623" max="15623" width="13.42578125" customWidth="1"/>
    <col min="15625" max="15625" width="10.140625" customWidth="1"/>
    <col min="15626" max="15626" width="10.28515625" customWidth="1"/>
    <col min="15627" max="15627" width="12" customWidth="1"/>
    <col min="15869" max="15869" width="13.140625" customWidth="1"/>
    <col min="15870" max="15870" width="4.42578125" customWidth="1"/>
    <col min="15871" max="15871" width="17.42578125" customWidth="1"/>
    <col min="15872" max="15872" width="12.7109375" customWidth="1"/>
    <col min="15873" max="15873" width="7.5703125" customWidth="1"/>
    <col min="15874" max="15874" width="12.7109375" customWidth="1"/>
    <col min="15875" max="15875" width="11.85546875" customWidth="1"/>
    <col min="15876" max="15876" width="14.140625" customWidth="1"/>
    <col min="15877" max="15877" width="13.7109375" customWidth="1"/>
    <col min="15878" max="15878" width="9.28515625" customWidth="1"/>
    <col min="15879" max="15879" width="13.42578125" customWidth="1"/>
    <col min="15881" max="15881" width="10.140625" customWidth="1"/>
    <col min="15882" max="15882" width="10.28515625" customWidth="1"/>
    <col min="15883" max="15883" width="12" customWidth="1"/>
    <col min="16125" max="16125" width="13.140625" customWidth="1"/>
    <col min="16126" max="16126" width="4.42578125" customWidth="1"/>
    <col min="16127" max="16127" width="17.42578125" customWidth="1"/>
    <col min="16128" max="16128" width="12.7109375" customWidth="1"/>
    <col min="16129" max="16129" width="7.5703125" customWidth="1"/>
    <col min="16130" max="16130" width="12.7109375" customWidth="1"/>
    <col min="16131" max="16131" width="11.85546875" customWidth="1"/>
    <col min="16132" max="16132" width="14.140625" customWidth="1"/>
    <col min="16133" max="16133" width="13.7109375" customWidth="1"/>
    <col min="16134" max="16134" width="9.28515625" customWidth="1"/>
    <col min="16135" max="16135" width="13.42578125" customWidth="1"/>
    <col min="16137" max="16137" width="10.140625" customWidth="1"/>
    <col min="16138" max="16138" width="10.28515625" customWidth="1"/>
    <col min="16139" max="16139" width="12" customWidth="1"/>
  </cols>
  <sheetData>
    <row r="3" spans="1:14" ht="20.25" x14ac:dyDescent="0.25">
      <c r="B3" s="495" t="s">
        <v>498</v>
      </c>
      <c r="C3" s="495"/>
      <c r="D3" s="495"/>
      <c r="E3" s="495"/>
      <c r="F3" s="495"/>
      <c r="G3" s="495"/>
      <c r="H3" s="495"/>
      <c r="I3" s="495"/>
      <c r="J3" s="495"/>
      <c r="K3" s="495"/>
      <c r="L3" s="495"/>
    </row>
    <row r="5" spans="1:14" ht="107.25" customHeight="1" x14ac:dyDescent="0.25">
      <c r="A5" t="s">
        <v>497</v>
      </c>
      <c r="B5" s="494" t="s">
        <v>88</v>
      </c>
      <c r="C5" s="490" t="s">
        <v>71</v>
      </c>
      <c r="D5" s="493" t="s">
        <v>87</v>
      </c>
      <c r="E5" s="493" t="s">
        <v>86</v>
      </c>
      <c r="F5" s="492" t="s">
        <v>85</v>
      </c>
      <c r="G5" s="491" t="s">
        <v>67</v>
      </c>
      <c r="H5" s="490" t="s">
        <v>66</v>
      </c>
      <c r="I5" s="489" t="s">
        <v>65</v>
      </c>
      <c r="J5" s="488" t="s">
        <v>496</v>
      </c>
      <c r="K5" s="488" t="s">
        <v>495</v>
      </c>
      <c r="L5" s="488" t="s">
        <v>494</v>
      </c>
      <c r="M5" s="46" t="s">
        <v>493</v>
      </c>
      <c r="N5" s="46" t="s">
        <v>492</v>
      </c>
    </row>
    <row r="6" spans="1:14" s="5" customFormat="1" ht="15.95" customHeight="1" x14ac:dyDescent="0.25">
      <c r="B6" s="44">
        <v>1</v>
      </c>
      <c r="C6" s="44" t="s">
        <v>41</v>
      </c>
      <c r="D6" s="44" t="s">
        <v>11</v>
      </c>
      <c r="E6" s="44" t="s">
        <v>10</v>
      </c>
      <c r="F6" s="42">
        <v>4236.1000000000004</v>
      </c>
      <c r="G6" s="44">
        <v>4236.12</v>
      </c>
      <c r="H6" s="44">
        <v>161004666</v>
      </c>
      <c r="I6" s="44" t="s">
        <v>491</v>
      </c>
      <c r="J6" s="44">
        <v>4150</v>
      </c>
      <c r="K6" s="487">
        <v>4218</v>
      </c>
      <c r="L6" s="375">
        <v>4032.322434444804</v>
      </c>
      <c r="M6" s="142"/>
      <c r="N6" s="486"/>
    </row>
    <row r="7" spans="1:14" s="308" customFormat="1" ht="15.95" customHeight="1" x14ac:dyDescent="0.25">
      <c r="A7" s="44"/>
      <c r="B7" s="44">
        <v>2</v>
      </c>
      <c r="C7" s="44" t="s">
        <v>355</v>
      </c>
      <c r="D7" s="44" t="s">
        <v>11</v>
      </c>
      <c r="E7" s="44" t="s">
        <v>10</v>
      </c>
      <c r="F7" s="42">
        <v>1964</v>
      </c>
      <c r="G7" s="44">
        <v>1963.56</v>
      </c>
      <c r="H7" s="44">
        <v>162002860</v>
      </c>
      <c r="I7" s="44" t="s">
        <v>491</v>
      </c>
      <c r="J7" s="44">
        <v>4150</v>
      </c>
      <c r="K7" s="359">
        <v>4139</v>
      </c>
      <c r="L7" s="375">
        <v>3143.0845690952074</v>
      </c>
      <c r="M7" s="468"/>
      <c r="N7" s="485"/>
    </row>
    <row r="8" spans="1:14" s="308" customFormat="1" ht="15.95" customHeight="1" x14ac:dyDescent="0.25">
      <c r="A8" s="44"/>
      <c r="B8" s="44"/>
      <c r="C8" s="44" t="s">
        <v>423</v>
      </c>
      <c r="D8" s="44" t="s">
        <v>145</v>
      </c>
      <c r="E8" s="44" t="s">
        <v>19</v>
      </c>
      <c r="F8" s="42">
        <v>1805</v>
      </c>
      <c r="G8" s="44">
        <v>1832.63</v>
      </c>
      <c r="H8" s="44">
        <v>162002860</v>
      </c>
      <c r="I8" s="44" t="s">
        <v>491</v>
      </c>
      <c r="J8" s="44">
        <v>3750</v>
      </c>
      <c r="K8" s="359">
        <v>3915</v>
      </c>
      <c r="L8" s="375">
        <v>2387.802727561053</v>
      </c>
      <c r="M8" s="465"/>
      <c r="N8" s="485"/>
    </row>
    <row r="9" spans="1:14" s="308" customFormat="1" ht="15.95" customHeight="1" x14ac:dyDescent="0.25">
      <c r="A9" s="44"/>
      <c r="B9" s="44">
        <v>3</v>
      </c>
      <c r="C9" s="44" t="s">
        <v>355</v>
      </c>
      <c r="D9" s="44" t="s">
        <v>11</v>
      </c>
      <c r="E9" s="44" t="s">
        <v>10</v>
      </c>
      <c r="F9" s="42">
        <v>1906</v>
      </c>
      <c r="G9" s="44">
        <v>1931.16</v>
      </c>
      <c r="H9" s="44">
        <v>162002862</v>
      </c>
      <c r="I9" s="44" t="s">
        <v>490</v>
      </c>
      <c r="J9" s="44">
        <v>4150</v>
      </c>
      <c r="K9" s="359">
        <v>4132</v>
      </c>
      <c r="L9" s="375">
        <v>2503.6290610871624</v>
      </c>
      <c r="M9" s="468"/>
      <c r="N9" s="485"/>
    </row>
    <row r="10" spans="1:14" s="308" customFormat="1" ht="15.95" customHeight="1" x14ac:dyDescent="0.25">
      <c r="A10" s="44"/>
      <c r="B10" s="44"/>
      <c r="C10" s="44" t="s">
        <v>423</v>
      </c>
      <c r="D10" s="44" t="s">
        <v>145</v>
      </c>
      <c r="E10" s="44" t="s">
        <v>19</v>
      </c>
      <c r="F10" s="42">
        <v>1802</v>
      </c>
      <c r="G10" s="44">
        <v>1802.37</v>
      </c>
      <c r="H10" s="44">
        <v>162002862</v>
      </c>
      <c r="I10" s="44" t="s">
        <v>490</v>
      </c>
      <c r="J10" s="44">
        <v>3750</v>
      </c>
      <c r="K10" s="359">
        <v>3813</v>
      </c>
      <c r="L10" s="375">
        <v>2914.7771410378859</v>
      </c>
      <c r="M10" s="465"/>
      <c r="N10" s="484"/>
    </row>
    <row r="11" spans="1:14" s="308" customFormat="1" ht="15.95" customHeight="1" x14ac:dyDescent="0.25">
      <c r="A11" s="483" t="s">
        <v>489</v>
      </c>
      <c r="B11" s="44">
        <v>4</v>
      </c>
      <c r="C11" s="44" t="s">
        <v>21</v>
      </c>
      <c r="D11" s="44" t="s">
        <v>145</v>
      </c>
      <c r="E11" s="44" t="s">
        <v>19</v>
      </c>
      <c r="F11" s="42">
        <v>3762.5</v>
      </c>
      <c r="G11" s="44">
        <v>4028.81</v>
      </c>
      <c r="H11" s="44">
        <v>162002870</v>
      </c>
      <c r="I11" s="44" t="s">
        <v>488</v>
      </c>
      <c r="J11" s="44">
        <v>3750</v>
      </c>
      <c r="K11" s="345">
        <v>3476</v>
      </c>
      <c r="L11" s="375">
        <v>3052.9486153180442</v>
      </c>
      <c r="M11" s="113"/>
      <c r="N11" s="468"/>
    </row>
    <row r="12" spans="1:14" s="308" customFormat="1" ht="15.95" customHeight="1" x14ac:dyDescent="0.25">
      <c r="A12" s="45"/>
      <c r="B12" s="44">
        <v>5</v>
      </c>
      <c r="C12" s="44" t="s">
        <v>355</v>
      </c>
      <c r="D12" s="44" t="s">
        <v>11</v>
      </c>
      <c r="E12" s="44" t="s">
        <v>10</v>
      </c>
      <c r="F12" s="42">
        <v>1867.793103448276</v>
      </c>
      <c r="G12" s="44">
        <v>1945.66</v>
      </c>
      <c r="H12" s="44">
        <v>162002872</v>
      </c>
      <c r="I12" s="44" t="s">
        <v>484</v>
      </c>
      <c r="J12" s="44">
        <v>4150</v>
      </c>
      <c r="K12" s="359">
        <v>4157</v>
      </c>
      <c r="L12" s="375">
        <v>3826.4672615847753</v>
      </c>
      <c r="M12" s="468"/>
      <c r="N12" s="467"/>
    </row>
    <row r="13" spans="1:14" s="308" customFormat="1" ht="15.95" customHeight="1" x14ac:dyDescent="0.25">
      <c r="A13" s="45"/>
      <c r="B13" s="44"/>
      <c r="C13" s="44" t="s">
        <v>18</v>
      </c>
      <c r="D13" s="44" t="s">
        <v>11</v>
      </c>
      <c r="E13" s="44" t="s">
        <v>10</v>
      </c>
      <c r="F13" s="42">
        <v>2001.2068965517242</v>
      </c>
      <c r="G13" s="44">
        <v>2084.64</v>
      </c>
      <c r="H13" s="44">
        <v>162002872</v>
      </c>
      <c r="I13" s="44" t="s">
        <v>484</v>
      </c>
      <c r="J13" s="44">
        <v>4150</v>
      </c>
      <c r="K13" s="359">
        <v>4320</v>
      </c>
      <c r="L13" s="375">
        <v>3127.7922886907959</v>
      </c>
      <c r="M13" s="465"/>
      <c r="N13" s="467"/>
    </row>
    <row r="14" spans="1:14" s="308" customFormat="1" ht="15.95" customHeight="1" x14ac:dyDescent="0.25">
      <c r="A14" s="45"/>
      <c r="B14" s="44">
        <v>6</v>
      </c>
      <c r="C14" s="44" t="s">
        <v>21</v>
      </c>
      <c r="D14" s="44" t="s">
        <v>145</v>
      </c>
      <c r="E14" s="44" t="s">
        <v>19</v>
      </c>
      <c r="F14" s="42">
        <v>3789.5</v>
      </c>
      <c r="G14" s="44">
        <v>3689.03</v>
      </c>
      <c r="H14" s="44">
        <v>162002873</v>
      </c>
      <c r="I14" s="44" t="s">
        <v>485</v>
      </c>
      <c r="J14" s="44">
        <v>3850</v>
      </c>
      <c r="K14" s="359">
        <v>3854</v>
      </c>
      <c r="L14" s="375">
        <v>3952.0638320659741</v>
      </c>
      <c r="M14" s="113"/>
      <c r="N14" s="467"/>
    </row>
    <row r="15" spans="1:14" s="308" customFormat="1" ht="15.95" customHeight="1" x14ac:dyDescent="0.25">
      <c r="A15" s="45"/>
      <c r="B15" s="44">
        <v>7</v>
      </c>
      <c r="C15" s="44" t="s">
        <v>486</v>
      </c>
      <c r="D15" s="482" t="s">
        <v>145</v>
      </c>
      <c r="E15" s="482" t="s">
        <v>19</v>
      </c>
      <c r="F15" s="42">
        <v>4000</v>
      </c>
      <c r="G15" s="44">
        <v>4153.07</v>
      </c>
      <c r="H15" s="44">
        <v>162000511</v>
      </c>
      <c r="I15" s="44" t="s">
        <v>484</v>
      </c>
      <c r="J15" s="44">
        <v>3850</v>
      </c>
      <c r="K15" s="359">
        <v>3850</v>
      </c>
      <c r="L15" s="375">
        <v>3764.51979456452</v>
      </c>
      <c r="M15" s="113"/>
      <c r="N15" s="467"/>
    </row>
    <row r="16" spans="1:14" s="308" customFormat="1" ht="15.95" customHeight="1" x14ac:dyDescent="0.25">
      <c r="A16" s="45"/>
      <c r="B16" s="44">
        <v>8</v>
      </c>
      <c r="C16" s="44" t="s">
        <v>355</v>
      </c>
      <c r="D16" s="44" t="s">
        <v>11</v>
      </c>
      <c r="E16" s="44" t="s">
        <v>10</v>
      </c>
      <c r="F16" s="42">
        <v>1815.2033898305085</v>
      </c>
      <c r="G16" s="44">
        <v>2020.3661016949152</v>
      </c>
      <c r="H16" s="44">
        <v>162002878</v>
      </c>
      <c r="I16" s="44" t="s">
        <v>487</v>
      </c>
      <c r="J16" s="44">
        <v>4150</v>
      </c>
      <c r="K16" s="359">
        <v>4132</v>
      </c>
      <c r="L16" s="375">
        <v>3135.4971910112358</v>
      </c>
      <c r="M16" s="468"/>
      <c r="N16" s="467"/>
    </row>
    <row r="17" spans="1:16" s="308" customFormat="1" ht="15.95" customHeight="1" x14ac:dyDescent="0.25">
      <c r="A17" s="45"/>
      <c r="B17" s="44"/>
      <c r="C17" s="44" t="s">
        <v>18</v>
      </c>
      <c r="D17" s="44" t="s">
        <v>11</v>
      </c>
      <c r="E17" s="44" t="s">
        <v>10</v>
      </c>
      <c r="F17" s="42">
        <v>1877.7966101694915</v>
      </c>
      <c r="G17" s="44">
        <v>2090.0338983050847</v>
      </c>
      <c r="H17" s="44">
        <v>162002878</v>
      </c>
      <c r="I17" s="44" t="s">
        <v>487</v>
      </c>
      <c r="J17" s="44">
        <v>4150</v>
      </c>
      <c r="K17" s="359">
        <v>4034</v>
      </c>
      <c r="L17" s="375">
        <v>4014.5960415314735</v>
      </c>
      <c r="M17" s="465"/>
      <c r="N17" s="465"/>
    </row>
    <row r="18" spans="1:16" s="5" customFormat="1" ht="15.95" customHeight="1" x14ac:dyDescent="0.25">
      <c r="A18" s="45"/>
      <c r="B18" s="44">
        <v>9</v>
      </c>
      <c r="C18" s="44" t="s">
        <v>486</v>
      </c>
      <c r="D18" s="482" t="s">
        <v>145</v>
      </c>
      <c r="E18" s="482" t="s">
        <v>376</v>
      </c>
      <c r="F18" s="42">
        <v>3700</v>
      </c>
      <c r="G18" s="44">
        <v>3733.36</v>
      </c>
      <c r="H18" s="44">
        <v>162000513</v>
      </c>
      <c r="I18" s="44" t="s">
        <v>485</v>
      </c>
      <c r="J18" s="44">
        <v>3850</v>
      </c>
      <c r="K18" s="359">
        <v>3551</v>
      </c>
      <c r="L18" s="375">
        <v>2900.1571116429091</v>
      </c>
      <c r="M18" s="142"/>
      <c r="N18" s="468"/>
    </row>
    <row r="19" spans="1:16" s="308" customFormat="1" ht="15.95" customHeight="1" x14ac:dyDescent="0.25">
      <c r="A19" s="45"/>
      <c r="B19" s="44">
        <v>10</v>
      </c>
      <c r="C19" s="44" t="s">
        <v>197</v>
      </c>
      <c r="D19" s="44" t="s">
        <v>377</v>
      </c>
      <c r="E19" s="44" t="s">
        <v>376</v>
      </c>
      <c r="F19" s="42">
        <v>3194.5</v>
      </c>
      <c r="G19" s="44">
        <v>3194.5</v>
      </c>
      <c r="H19" s="44">
        <v>151000785</v>
      </c>
      <c r="I19" s="44" t="s">
        <v>484</v>
      </c>
      <c r="J19" s="44">
        <v>3550</v>
      </c>
      <c r="K19" s="359">
        <v>3471</v>
      </c>
      <c r="L19" s="375">
        <v>2970.7242345838722</v>
      </c>
      <c r="M19" s="113"/>
      <c r="N19" s="467"/>
    </row>
    <row r="20" spans="1:16" s="308" customFormat="1" ht="15.95" customHeight="1" x14ac:dyDescent="0.25">
      <c r="A20" s="45"/>
      <c r="B20" s="44">
        <v>11</v>
      </c>
      <c r="C20" s="44" t="s">
        <v>25</v>
      </c>
      <c r="D20" s="398" t="s">
        <v>11</v>
      </c>
      <c r="E20" s="398" t="s">
        <v>10</v>
      </c>
      <c r="F20" s="42">
        <v>1201.94</v>
      </c>
      <c r="G20" s="42">
        <v>1834.5173684210527</v>
      </c>
      <c r="H20" s="44">
        <v>151000609</v>
      </c>
      <c r="I20" s="44" t="s">
        <v>484</v>
      </c>
      <c r="J20" s="44">
        <v>4150</v>
      </c>
      <c r="K20" s="359">
        <v>4159</v>
      </c>
      <c r="L20" s="375">
        <v>3645.9531704166216</v>
      </c>
      <c r="M20" s="113"/>
      <c r="N20" s="467"/>
    </row>
    <row r="21" spans="1:16" s="308" customFormat="1" ht="15.95" customHeight="1" x14ac:dyDescent="0.25">
      <c r="A21" s="45"/>
      <c r="B21" s="44"/>
      <c r="C21" s="44" t="s">
        <v>31</v>
      </c>
      <c r="D21" s="398" t="s">
        <v>11</v>
      </c>
      <c r="E21" s="398" t="s">
        <v>10</v>
      </c>
      <c r="F21" s="42">
        <v>2670.96</v>
      </c>
      <c r="G21" s="42">
        <v>2038.3526315789472</v>
      </c>
      <c r="H21" s="44">
        <v>151000609</v>
      </c>
      <c r="I21" s="44" t="s">
        <v>484</v>
      </c>
      <c r="J21" s="44">
        <v>4150</v>
      </c>
      <c r="K21" s="359">
        <v>4084</v>
      </c>
      <c r="L21" s="375">
        <v>4425.2833189095636</v>
      </c>
      <c r="M21" s="113"/>
      <c r="N21" s="467"/>
    </row>
    <row r="22" spans="1:16" s="5" customFormat="1" ht="15.95" customHeight="1" x14ac:dyDescent="0.25">
      <c r="A22" s="466"/>
      <c r="B22" s="44">
        <v>12</v>
      </c>
      <c r="C22" s="44" t="s">
        <v>466</v>
      </c>
      <c r="D22" s="470" t="s">
        <v>11</v>
      </c>
      <c r="E22" s="470" t="s">
        <v>10</v>
      </c>
      <c r="F22" s="42">
        <v>3975</v>
      </c>
      <c r="G22" s="44">
        <v>3975.16</v>
      </c>
      <c r="H22" s="44">
        <v>161000126</v>
      </c>
      <c r="I22" s="44" t="s">
        <v>483</v>
      </c>
      <c r="J22" s="44">
        <v>4150</v>
      </c>
      <c r="K22" s="359">
        <v>4116</v>
      </c>
      <c r="L22" s="375">
        <v>3907.4828504473799</v>
      </c>
      <c r="M22" s="142"/>
      <c r="N22" s="467"/>
      <c r="P22" s="481"/>
    </row>
    <row r="23" spans="1:16" s="308" customFormat="1" ht="15.95" customHeight="1" x14ac:dyDescent="0.25">
      <c r="A23" s="466"/>
      <c r="B23" s="44">
        <v>13</v>
      </c>
      <c r="C23" s="44" t="s">
        <v>482</v>
      </c>
      <c r="D23" s="398" t="s">
        <v>11</v>
      </c>
      <c r="E23" s="398" t="s">
        <v>10</v>
      </c>
      <c r="F23" s="42">
        <v>3884.8</v>
      </c>
      <c r="G23" s="44">
        <v>3884.76</v>
      </c>
      <c r="H23" s="44">
        <v>451000002</v>
      </c>
      <c r="I23" s="44" t="s">
        <v>481</v>
      </c>
      <c r="J23" s="44">
        <v>4150</v>
      </c>
      <c r="K23" s="359">
        <v>4984</v>
      </c>
      <c r="L23" s="375">
        <v>4331.6820047526462</v>
      </c>
      <c r="M23" s="113" t="s">
        <v>411</v>
      </c>
      <c r="N23" s="465"/>
    </row>
    <row r="24" spans="1:16" s="5" customFormat="1" ht="15.95" customHeight="1" x14ac:dyDescent="0.25">
      <c r="A24" s="466"/>
      <c r="B24" s="44">
        <v>17</v>
      </c>
      <c r="C24" s="44" t="s">
        <v>197</v>
      </c>
      <c r="D24" s="44" t="s">
        <v>377</v>
      </c>
      <c r="E24" s="44" t="s">
        <v>376</v>
      </c>
      <c r="F24" s="42">
        <v>3941.4</v>
      </c>
      <c r="G24" s="44">
        <v>3832.74</v>
      </c>
      <c r="H24" s="44">
        <v>151000019</v>
      </c>
      <c r="I24" s="44" t="s">
        <v>480</v>
      </c>
      <c r="J24" s="44">
        <v>3550</v>
      </c>
      <c r="K24" s="359">
        <v>3698</v>
      </c>
      <c r="L24" s="375">
        <v>3472.3282648549548</v>
      </c>
      <c r="M24" s="142"/>
      <c r="N24" s="468"/>
    </row>
    <row r="25" spans="1:16" s="5" customFormat="1" ht="15.95" customHeight="1" x14ac:dyDescent="0.25">
      <c r="A25" s="480"/>
      <c r="B25" s="44">
        <v>19</v>
      </c>
      <c r="C25" s="44" t="s">
        <v>197</v>
      </c>
      <c r="D25" s="44" t="s">
        <v>377</v>
      </c>
      <c r="E25" s="44" t="s">
        <v>376</v>
      </c>
      <c r="F25" s="42">
        <v>3878.3</v>
      </c>
      <c r="G25" s="44">
        <v>3488.08</v>
      </c>
      <c r="H25" s="44">
        <v>161000127</v>
      </c>
      <c r="I25" s="44" t="s">
        <v>480</v>
      </c>
      <c r="J25" s="44">
        <v>3550</v>
      </c>
      <c r="K25" s="359">
        <v>3774</v>
      </c>
      <c r="L25" s="375">
        <v>2829.4706262104582</v>
      </c>
      <c r="M25" s="142"/>
      <c r="N25" s="467"/>
    </row>
    <row r="26" spans="1:16" s="308" customFormat="1" ht="15.95" customHeight="1" x14ac:dyDescent="0.25">
      <c r="A26" s="466"/>
      <c r="B26" s="44">
        <v>21</v>
      </c>
      <c r="C26" s="44" t="s">
        <v>21</v>
      </c>
      <c r="D26" s="44" t="s">
        <v>145</v>
      </c>
      <c r="E26" s="44" t="s">
        <v>19</v>
      </c>
      <c r="F26" s="42">
        <v>3873</v>
      </c>
      <c r="G26" s="44">
        <v>3953.45</v>
      </c>
      <c r="H26" s="44">
        <v>162002890</v>
      </c>
      <c r="I26" s="44" t="s">
        <v>479</v>
      </c>
      <c r="J26" s="44">
        <v>3850</v>
      </c>
      <c r="K26" s="359">
        <v>3476</v>
      </c>
      <c r="L26" s="375">
        <v>3122.7823048806708</v>
      </c>
      <c r="M26" s="113"/>
      <c r="N26" s="467"/>
    </row>
    <row r="27" spans="1:16" s="5" customFormat="1" ht="15.95" customHeight="1" x14ac:dyDescent="0.25">
      <c r="A27" s="475"/>
      <c r="B27" s="44">
        <v>22</v>
      </c>
      <c r="C27" s="44" t="s">
        <v>466</v>
      </c>
      <c r="D27" s="470" t="s">
        <v>11</v>
      </c>
      <c r="E27" s="470" t="s">
        <v>10</v>
      </c>
      <c r="F27" s="42">
        <v>3513.2</v>
      </c>
      <c r="G27" s="44">
        <v>3513.16</v>
      </c>
      <c r="H27" s="44">
        <v>151000017</v>
      </c>
      <c r="I27" s="44" t="s">
        <v>479</v>
      </c>
      <c r="J27" s="44">
        <v>4150</v>
      </c>
      <c r="K27" s="359">
        <v>4081</v>
      </c>
      <c r="L27" s="375">
        <v>3561.0935343454717</v>
      </c>
      <c r="M27" s="142"/>
      <c r="N27" s="467"/>
    </row>
    <row r="28" spans="1:16" s="308" customFormat="1" ht="15.95" customHeight="1" x14ac:dyDescent="0.25">
      <c r="A28" s="466"/>
      <c r="B28" s="44">
        <v>23</v>
      </c>
      <c r="C28" s="44" t="s">
        <v>355</v>
      </c>
      <c r="D28" s="44" t="s">
        <v>11</v>
      </c>
      <c r="E28" s="44" t="s">
        <v>10</v>
      </c>
      <c r="F28" s="42">
        <v>1935</v>
      </c>
      <c r="G28" s="44">
        <v>1941.78</v>
      </c>
      <c r="H28" s="44">
        <v>162002892</v>
      </c>
      <c r="I28" s="44" t="s">
        <v>477</v>
      </c>
      <c r="J28" s="44">
        <v>4150</v>
      </c>
      <c r="K28" s="359">
        <v>4078</v>
      </c>
      <c r="L28" s="375">
        <v>3009.3158682634735</v>
      </c>
      <c r="M28" s="479"/>
      <c r="N28" s="465"/>
    </row>
    <row r="29" spans="1:16" s="308" customFormat="1" ht="15.95" customHeight="1" x14ac:dyDescent="0.25">
      <c r="A29" s="466"/>
      <c r="B29" s="44"/>
      <c r="C29" s="44" t="s">
        <v>423</v>
      </c>
      <c r="D29" s="44" t="s">
        <v>145</v>
      </c>
      <c r="E29" s="44" t="s">
        <v>19</v>
      </c>
      <c r="F29" s="42">
        <v>1806</v>
      </c>
      <c r="G29" s="44">
        <v>1811</v>
      </c>
      <c r="H29" s="44">
        <v>162002892</v>
      </c>
      <c r="I29" s="44" t="s">
        <v>477</v>
      </c>
      <c r="J29" s="44">
        <v>3850</v>
      </c>
      <c r="K29" s="359">
        <v>3785</v>
      </c>
      <c r="L29" s="375">
        <v>2823.9741873804969</v>
      </c>
      <c r="M29" s="478"/>
      <c r="N29" s="113"/>
    </row>
    <row r="30" spans="1:16" s="308" customFormat="1" ht="15.95" customHeight="1" x14ac:dyDescent="0.25">
      <c r="A30" s="466"/>
      <c r="B30" s="44">
        <v>25</v>
      </c>
      <c r="C30" s="44" t="s">
        <v>197</v>
      </c>
      <c r="D30" s="44" t="s">
        <v>377</v>
      </c>
      <c r="E30" s="44" t="s">
        <v>376</v>
      </c>
      <c r="F30" s="42">
        <v>3837.7</v>
      </c>
      <c r="G30" s="44">
        <v>3781.95</v>
      </c>
      <c r="H30" s="44">
        <v>161015726</v>
      </c>
      <c r="I30" s="44" t="s">
        <v>479</v>
      </c>
      <c r="J30" s="44">
        <v>3550</v>
      </c>
      <c r="K30" s="359">
        <v>3562</v>
      </c>
      <c r="L30" s="375">
        <v>3170.094791777612</v>
      </c>
      <c r="M30" s="113"/>
      <c r="N30" s="468"/>
    </row>
    <row r="31" spans="1:16" s="308" customFormat="1" ht="15.95" customHeight="1" x14ac:dyDescent="0.25">
      <c r="A31" s="466"/>
      <c r="B31" s="44">
        <v>26</v>
      </c>
      <c r="C31" s="44" t="s">
        <v>355</v>
      </c>
      <c r="D31" s="44" t="s">
        <v>11</v>
      </c>
      <c r="E31" s="44" t="s">
        <v>10</v>
      </c>
      <c r="F31" s="42">
        <v>1868.2881355932204</v>
      </c>
      <c r="G31" s="44">
        <v>1896.82</v>
      </c>
      <c r="H31" s="44">
        <v>162002893</v>
      </c>
      <c r="I31" s="44" t="s">
        <v>477</v>
      </c>
      <c r="J31" s="44">
        <v>4150</v>
      </c>
      <c r="K31" s="359">
        <v>3771</v>
      </c>
      <c r="L31" s="375">
        <v>4096.994604887338</v>
      </c>
      <c r="M31" s="113"/>
      <c r="N31" s="467"/>
    </row>
    <row r="32" spans="1:16" s="308" customFormat="1" ht="15.95" customHeight="1" x14ac:dyDescent="0.25">
      <c r="A32" s="466"/>
      <c r="B32" s="477"/>
      <c r="C32" s="44" t="s">
        <v>18</v>
      </c>
      <c r="D32" s="44" t="s">
        <v>11</v>
      </c>
      <c r="E32" s="44" t="s">
        <v>10</v>
      </c>
      <c r="F32" s="42">
        <v>1932.7118644067796</v>
      </c>
      <c r="G32" s="44">
        <v>1961</v>
      </c>
      <c r="H32" s="44">
        <v>162002893</v>
      </c>
      <c r="I32" s="44" t="s">
        <v>477</v>
      </c>
      <c r="J32" s="44">
        <v>4150</v>
      </c>
      <c r="K32" s="359">
        <v>4380</v>
      </c>
      <c r="L32" s="375">
        <v>3262.9154239454624</v>
      </c>
      <c r="M32" s="113"/>
      <c r="N32" s="467"/>
    </row>
    <row r="33" spans="1:14" s="308" customFormat="1" ht="15.95" customHeight="1" x14ac:dyDescent="0.25">
      <c r="A33" s="466"/>
      <c r="B33" s="44">
        <v>27</v>
      </c>
      <c r="C33" s="44" t="s">
        <v>197</v>
      </c>
      <c r="D33" s="44" t="s">
        <v>377</v>
      </c>
      <c r="E33" s="44" t="s">
        <v>376</v>
      </c>
      <c r="F33" s="42">
        <v>3488.1</v>
      </c>
      <c r="G33" s="44">
        <v>3850.11</v>
      </c>
      <c r="H33" s="44">
        <v>161015727</v>
      </c>
      <c r="I33" s="44" t="s">
        <v>479</v>
      </c>
      <c r="J33" s="44">
        <v>3550</v>
      </c>
      <c r="K33" s="359">
        <v>4460</v>
      </c>
      <c r="L33" s="375">
        <v>3484.823943661972</v>
      </c>
      <c r="M33" s="113"/>
      <c r="N33" s="467"/>
    </row>
    <row r="34" spans="1:14" s="308" customFormat="1" ht="15.95" customHeight="1" x14ac:dyDescent="0.25">
      <c r="A34" s="466"/>
      <c r="B34" s="44">
        <v>28</v>
      </c>
      <c r="C34" s="44" t="s">
        <v>355</v>
      </c>
      <c r="D34" s="44" t="s">
        <v>11</v>
      </c>
      <c r="E34" s="44" t="s">
        <v>10</v>
      </c>
      <c r="F34" s="42">
        <v>2002.7586206896553</v>
      </c>
      <c r="G34" s="44">
        <v>2021.59</v>
      </c>
      <c r="H34" s="44">
        <v>162002895</v>
      </c>
      <c r="I34" s="44" t="s">
        <v>478</v>
      </c>
      <c r="J34" s="44">
        <v>4150</v>
      </c>
      <c r="K34" s="359">
        <v>4081</v>
      </c>
      <c r="L34" s="375">
        <v>3081.2650512382579</v>
      </c>
      <c r="M34" s="113"/>
      <c r="N34" s="467"/>
    </row>
    <row r="35" spans="1:14" s="308" customFormat="1" ht="15.95" customHeight="1" x14ac:dyDescent="0.25">
      <c r="A35" s="466"/>
      <c r="B35" s="44"/>
      <c r="C35" s="44" t="s">
        <v>423</v>
      </c>
      <c r="D35" s="44" t="s">
        <v>145</v>
      </c>
      <c r="E35" s="44" t="s">
        <v>19</v>
      </c>
      <c r="F35" s="42">
        <v>1869.2413793103449</v>
      </c>
      <c r="G35" s="44">
        <v>1886.81</v>
      </c>
      <c r="H35" s="44">
        <v>162002895</v>
      </c>
      <c r="I35" s="44" t="s">
        <v>478</v>
      </c>
      <c r="J35" s="44">
        <v>3850</v>
      </c>
      <c r="K35" s="359">
        <v>3799</v>
      </c>
      <c r="L35" s="375">
        <v>2895.7477899669825</v>
      </c>
      <c r="M35" s="113"/>
      <c r="N35" s="467"/>
    </row>
    <row r="36" spans="1:14" s="5" customFormat="1" ht="15.95" customHeight="1" x14ac:dyDescent="0.25">
      <c r="A36" s="476"/>
      <c r="B36" s="44">
        <v>29</v>
      </c>
      <c r="C36" s="44" t="s">
        <v>227</v>
      </c>
      <c r="D36" s="44" t="s">
        <v>33</v>
      </c>
      <c r="E36" s="44" t="s">
        <v>32</v>
      </c>
      <c r="F36" s="42">
        <v>3864.7</v>
      </c>
      <c r="G36" s="44">
        <v>3804.74</v>
      </c>
      <c r="H36" s="44">
        <v>161000095</v>
      </c>
      <c r="I36" s="44" t="s">
        <v>477</v>
      </c>
      <c r="J36" s="44">
        <v>4750</v>
      </c>
      <c r="K36" s="359">
        <v>4099</v>
      </c>
      <c r="L36" s="375">
        <v>4327.565748580002</v>
      </c>
      <c r="M36" s="142"/>
      <c r="N36" s="465"/>
    </row>
    <row r="37" spans="1:14" s="308" customFormat="1" ht="15.95" customHeight="1" x14ac:dyDescent="0.25">
      <c r="A37" s="466"/>
      <c r="B37" s="44">
        <v>30</v>
      </c>
      <c r="C37" s="44" t="s">
        <v>197</v>
      </c>
      <c r="D37" s="44" t="s">
        <v>377</v>
      </c>
      <c r="E37" s="44" t="s">
        <v>376</v>
      </c>
      <c r="F37" s="42">
        <v>3782</v>
      </c>
      <c r="G37" s="44">
        <v>3941.44</v>
      </c>
      <c r="H37" s="44">
        <v>161015729</v>
      </c>
      <c r="I37" s="44" t="s">
        <v>476</v>
      </c>
      <c r="J37" s="44">
        <v>3550</v>
      </c>
      <c r="K37" s="359">
        <v>4322</v>
      </c>
      <c r="L37" s="375">
        <v>3312.4153402414272</v>
      </c>
      <c r="M37" s="113"/>
      <c r="N37" s="468"/>
    </row>
    <row r="38" spans="1:14" s="308" customFormat="1" ht="15.95" customHeight="1" x14ac:dyDescent="0.25">
      <c r="A38" s="466"/>
      <c r="B38" s="44">
        <v>31</v>
      </c>
      <c r="C38" s="44" t="s">
        <v>355</v>
      </c>
      <c r="D38" s="44" t="s">
        <v>11</v>
      </c>
      <c r="E38" s="44" t="s">
        <v>10</v>
      </c>
      <c r="F38" s="42">
        <v>1925.3050847457625</v>
      </c>
      <c r="G38" s="44">
        <v>1949.15</v>
      </c>
      <c r="H38" s="44">
        <v>162002897</v>
      </c>
      <c r="I38" s="44" t="s">
        <v>476</v>
      </c>
      <c r="J38" s="44">
        <v>4150</v>
      </c>
      <c r="K38" s="359">
        <v>3482</v>
      </c>
      <c r="L38" s="375">
        <v>2762.3386976446768</v>
      </c>
      <c r="M38" s="113"/>
      <c r="N38" s="467"/>
    </row>
    <row r="39" spans="1:14" s="308" customFormat="1" ht="15.95" customHeight="1" x14ac:dyDescent="0.25">
      <c r="A39" s="466"/>
      <c r="B39" s="44"/>
      <c r="C39" s="44" t="s">
        <v>18</v>
      </c>
      <c r="D39" s="87" t="s">
        <v>165</v>
      </c>
      <c r="E39" s="87" t="s">
        <v>164</v>
      </c>
      <c r="F39" s="42">
        <v>1991.6949152542372</v>
      </c>
      <c r="G39" s="44">
        <v>2016.33</v>
      </c>
      <c r="H39" s="44">
        <v>162002897</v>
      </c>
      <c r="I39" s="44" t="s">
        <v>476</v>
      </c>
      <c r="J39" s="44">
        <v>4450</v>
      </c>
      <c r="K39" s="359">
        <v>4091</v>
      </c>
      <c r="L39" s="375">
        <v>3101.4193651469964</v>
      </c>
      <c r="M39" s="113"/>
      <c r="N39" s="467"/>
    </row>
    <row r="40" spans="1:14" s="5" customFormat="1" ht="15.95" customHeight="1" x14ac:dyDescent="0.25">
      <c r="A40" s="475"/>
      <c r="B40" s="44">
        <v>32</v>
      </c>
      <c r="C40" s="44" t="s">
        <v>41</v>
      </c>
      <c r="D40" s="44" t="s">
        <v>11</v>
      </c>
      <c r="E40" s="44" t="s">
        <v>10</v>
      </c>
      <c r="F40" s="42">
        <v>3850</v>
      </c>
      <c r="G40" s="44">
        <v>3857.48</v>
      </c>
      <c r="H40" s="44">
        <v>161000097</v>
      </c>
      <c r="I40" s="44" t="s">
        <v>475</v>
      </c>
      <c r="J40" s="44">
        <v>4150</v>
      </c>
      <c r="K40" s="359">
        <v>4458</v>
      </c>
      <c r="L40" s="375">
        <v>2316.4762005500315</v>
      </c>
      <c r="M40" s="142"/>
      <c r="N40" s="467"/>
    </row>
    <row r="41" spans="1:14" s="308" customFormat="1" ht="15.95" customHeight="1" x14ac:dyDescent="0.25">
      <c r="A41" s="466"/>
      <c r="B41" s="44">
        <v>33</v>
      </c>
      <c r="C41" s="44" t="s">
        <v>355</v>
      </c>
      <c r="D41" s="44" t="s">
        <v>11</v>
      </c>
      <c r="E41" s="44" t="s">
        <v>10</v>
      </c>
      <c r="F41" s="42">
        <v>1988.64406779661</v>
      </c>
      <c r="G41" s="44">
        <v>2004.30508474576</v>
      </c>
      <c r="H41" s="44">
        <v>162002899</v>
      </c>
      <c r="I41" s="44" t="s">
        <v>475</v>
      </c>
      <c r="J41" s="44">
        <v>4150</v>
      </c>
      <c r="K41" s="359">
        <v>4093</v>
      </c>
      <c r="L41" s="375">
        <v>3058.4555461473324</v>
      </c>
      <c r="M41" s="113"/>
      <c r="N41" s="467"/>
    </row>
    <row r="42" spans="1:14" s="308" customFormat="1" ht="15.95" customHeight="1" x14ac:dyDescent="0.25">
      <c r="A42" s="466"/>
      <c r="B42" s="44"/>
      <c r="C42" s="44" t="s">
        <v>423</v>
      </c>
      <c r="D42" s="44" t="s">
        <v>145</v>
      </c>
      <c r="E42" s="44" t="s">
        <v>19</v>
      </c>
      <c r="F42" s="42">
        <v>1922.3559322033896</v>
      </c>
      <c r="G42" s="44">
        <v>1937.4949152542374</v>
      </c>
      <c r="H42" s="44">
        <v>162002899</v>
      </c>
      <c r="I42" s="44" t="s">
        <v>475</v>
      </c>
      <c r="J42" s="44">
        <v>3850</v>
      </c>
      <c r="K42" s="359">
        <v>3749</v>
      </c>
      <c r="L42" s="375">
        <v>2992.6956337879265</v>
      </c>
      <c r="M42" s="113"/>
      <c r="N42" s="467"/>
    </row>
    <row r="43" spans="1:14" s="308" customFormat="1" ht="15.95" customHeight="1" x14ac:dyDescent="0.25">
      <c r="A43" s="466"/>
      <c r="B43" s="44">
        <v>34</v>
      </c>
      <c r="C43" s="44" t="s">
        <v>21</v>
      </c>
      <c r="D43" s="44" t="s">
        <v>145</v>
      </c>
      <c r="E43" s="44" t="s">
        <v>19</v>
      </c>
      <c r="F43" s="42">
        <v>3624</v>
      </c>
      <c r="G43" s="44">
        <v>3679.28</v>
      </c>
      <c r="H43" s="44">
        <v>162002900</v>
      </c>
      <c r="I43" s="44" t="s">
        <v>473</v>
      </c>
      <c r="J43" s="44">
        <v>3850</v>
      </c>
      <c r="K43" s="359">
        <v>3751</v>
      </c>
      <c r="L43" s="375">
        <v>2992.5422250584988</v>
      </c>
      <c r="M43" s="113"/>
      <c r="N43" s="465"/>
    </row>
    <row r="44" spans="1:14" s="308" customFormat="1" ht="15.95" customHeight="1" x14ac:dyDescent="0.25">
      <c r="A44" s="466"/>
      <c r="B44" s="44">
        <v>35</v>
      </c>
      <c r="C44" s="44" t="s">
        <v>197</v>
      </c>
      <c r="D44" s="44" t="s">
        <v>377</v>
      </c>
      <c r="E44" s="44" t="s">
        <v>376</v>
      </c>
      <c r="F44" s="42">
        <v>3850.1</v>
      </c>
      <c r="G44" s="44">
        <v>3878.34</v>
      </c>
      <c r="H44" s="44">
        <v>151000020</v>
      </c>
      <c r="I44" s="44" t="s">
        <v>471</v>
      </c>
      <c r="J44" s="44">
        <v>3550</v>
      </c>
      <c r="K44" s="359">
        <v>4594</v>
      </c>
      <c r="L44" s="375">
        <v>2969.261447562777</v>
      </c>
      <c r="M44" s="113"/>
      <c r="N44" s="468"/>
    </row>
    <row r="45" spans="1:14" s="308" customFormat="1" ht="15.95" customHeight="1" x14ac:dyDescent="0.25">
      <c r="A45" s="466"/>
      <c r="B45" s="44">
        <v>36</v>
      </c>
      <c r="C45" s="44" t="s">
        <v>466</v>
      </c>
      <c r="D45" s="398" t="s">
        <v>11</v>
      </c>
      <c r="E45" s="398" t="s">
        <v>10</v>
      </c>
      <c r="F45" s="42">
        <v>3999.7</v>
      </c>
      <c r="G45" s="44">
        <v>3999.71</v>
      </c>
      <c r="H45" s="44">
        <v>161005306</v>
      </c>
      <c r="I45" s="44" t="s">
        <v>474</v>
      </c>
      <c r="J45" s="44">
        <v>4150</v>
      </c>
      <c r="K45" s="359">
        <v>4141</v>
      </c>
      <c r="L45" s="375">
        <v>3519.818556048132</v>
      </c>
      <c r="M45" s="113"/>
      <c r="N45" s="467"/>
    </row>
    <row r="46" spans="1:14" s="308" customFormat="1" ht="15.95" customHeight="1" x14ac:dyDescent="0.25">
      <c r="A46" s="466"/>
      <c r="B46" s="44">
        <v>37</v>
      </c>
      <c r="C46" s="44" t="s">
        <v>21</v>
      </c>
      <c r="D46" s="44" t="s">
        <v>145</v>
      </c>
      <c r="E46" s="44" t="s">
        <v>19</v>
      </c>
      <c r="F46" s="42">
        <v>3673</v>
      </c>
      <c r="G46" s="44">
        <v>3695.57</v>
      </c>
      <c r="H46" s="44">
        <v>162002904</v>
      </c>
      <c r="I46" s="44" t="s">
        <v>472</v>
      </c>
      <c r="J46" s="44">
        <v>3850</v>
      </c>
      <c r="K46" s="359">
        <v>3784</v>
      </c>
      <c r="L46" s="375">
        <v>3137.0425689236295</v>
      </c>
      <c r="M46" s="113"/>
      <c r="N46" s="467"/>
    </row>
    <row r="47" spans="1:14" s="308" customFormat="1" ht="15.95" customHeight="1" x14ac:dyDescent="0.25">
      <c r="A47" s="466"/>
      <c r="B47" s="44">
        <v>38</v>
      </c>
      <c r="C47" s="44" t="s">
        <v>355</v>
      </c>
      <c r="D47" s="44" t="s">
        <v>11</v>
      </c>
      <c r="E47" s="44" t="s">
        <v>10</v>
      </c>
      <c r="F47" s="42">
        <v>3894</v>
      </c>
      <c r="G47" s="44">
        <v>3805.96</v>
      </c>
      <c r="H47" s="44">
        <v>162002901</v>
      </c>
      <c r="I47" s="44" t="s">
        <v>473</v>
      </c>
      <c r="J47" s="44">
        <v>4150</v>
      </c>
      <c r="K47" s="359">
        <v>4039</v>
      </c>
      <c r="L47" s="375">
        <v>2588.2389713568887</v>
      </c>
      <c r="M47" s="113"/>
      <c r="N47" s="467"/>
    </row>
    <row r="48" spans="1:14" s="308" customFormat="1" ht="15.95" customHeight="1" x14ac:dyDescent="0.25">
      <c r="A48" s="466"/>
      <c r="B48" s="44">
        <v>39</v>
      </c>
      <c r="C48" s="44" t="s">
        <v>21</v>
      </c>
      <c r="D48" s="44" t="s">
        <v>145</v>
      </c>
      <c r="E48" s="44" t="s">
        <v>19</v>
      </c>
      <c r="F48" s="42">
        <v>4055.7</v>
      </c>
      <c r="G48" s="44">
        <v>4062.9</v>
      </c>
      <c r="H48" s="44">
        <v>162002906</v>
      </c>
      <c r="I48" s="44" t="s">
        <v>472</v>
      </c>
      <c r="J48" s="44">
        <v>3850</v>
      </c>
      <c r="K48" s="359">
        <v>3802</v>
      </c>
      <c r="L48" s="375">
        <v>2215.5558446965756</v>
      </c>
      <c r="M48" s="113"/>
      <c r="N48" s="467"/>
    </row>
    <row r="49" spans="1:15" s="5" customFormat="1" ht="15.95" customHeight="1" x14ac:dyDescent="0.2">
      <c r="A49" s="474"/>
      <c r="B49" s="44">
        <v>40</v>
      </c>
      <c r="C49" s="44" t="s">
        <v>466</v>
      </c>
      <c r="D49" s="470" t="s">
        <v>11</v>
      </c>
      <c r="E49" s="470" t="s">
        <v>10</v>
      </c>
      <c r="F49" s="42">
        <v>3991.2</v>
      </c>
      <c r="G49" s="44">
        <v>3991.16</v>
      </c>
      <c r="H49" s="44">
        <v>151000018</v>
      </c>
      <c r="I49" s="44" t="s">
        <v>471</v>
      </c>
      <c r="J49" s="44">
        <v>4150</v>
      </c>
      <c r="K49" s="359">
        <v>4125</v>
      </c>
      <c r="L49" s="375">
        <v>2932.0576943249766</v>
      </c>
      <c r="M49" s="142"/>
      <c r="N49" s="467"/>
      <c r="O49" s="473"/>
    </row>
    <row r="50" spans="1:15" s="308" customFormat="1" ht="15.95" customHeight="1" x14ac:dyDescent="0.25">
      <c r="A50" s="466"/>
      <c r="B50" s="44">
        <v>41</v>
      </c>
      <c r="C50" s="44" t="s">
        <v>355</v>
      </c>
      <c r="D50" s="44" t="s">
        <v>11</v>
      </c>
      <c r="E50" s="44" t="s">
        <v>10</v>
      </c>
      <c r="F50" s="42">
        <v>2039</v>
      </c>
      <c r="G50" s="44">
        <v>2053.17</v>
      </c>
      <c r="H50" s="44">
        <v>162002908</v>
      </c>
      <c r="I50" s="44" t="s">
        <v>471</v>
      </c>
      <c r="J50" s="44">
        <v>4150</v>
      </c>
      <c r="K50" s="359">
        <v>4105</v>
      </c>
      <c r="L50" s="375">
        <v>2038.2988841380748</v>
      </c>
      <c r="M50" s="113"/>
      <c r="N50" s="467"/>
    </row>
    <row r="51" spans="1:15" s="308" customFormat="1" ht="15.95" customHeight="1" x14ac:dyDescent="0.25">
      <c r="A51" s="466"/>
      <c r="B51" s="44"/>
      <c r="C51" s="44" t="s">
        <v>18</v>
      </c>
      <c r="D51" s="87" t="s">
        <v>165</v>
      </c>
      <c r="E51" s="87" t="s">
        <v>164</v>
      </c>
      <c r="F51" s="42">
        <v>1971</v>
      </c>
      <c r="G51" s="44">
        <v>1967.57</v>
      </c>
      <c r="H51" s="44">
        <v>162002908</v>
      </c>
      <c r="I51" s="44" t="s">
        <v>471</v>
      </c>
      <c r="J51" s="44">
        <v>4450</v>
      </c>
      <c r="K51" s="359">
        <v>4110</v>
      </c>
      <c r="L51" s="375">
        <v>3536.9180568670654</v>
      </c>
      <c r="M51" s="113"/>
      <c r="N51" s="465"/>
    </row>
    <row r="52" spans="1:15" s="308" customFormat="1" ht="15.95" customHeight="1" x14ac:dyDescent="0.25">
      <c r="A52" s="466"/>
      <c r="B52" s="44">
        <v>42</v>
      </c>
      <c r="C52" s="44" t="s">
        <v>355</v>
      </c>
      <c r="D52" s="44" t="s">
        <v>11</v>
      </c>
      <c r="E52" s="44" t="s">
        <v>10</v>
      </c>
      <c r="F52" s="42">
        <v>1899.1724137931035</v>
      </c>
      <c r="G52" s="44">
        <v>1879.96</v>
      </c>
      <c r="H52" s="44">
        <v>162002911</v>
      </c>
      <c r="I52" s="44" t="s">
        <v>470</v>
      </c>
      <c r="J52" s="44">
        <v>4150</v>
      </c>
      <c r="K52" s="359">
        <v>3789</v>
      </c>
      <c r="L52" s="375">
        <v>2469.5495872086949</v>
      </c>
      <c r="M52" s="113"/>
      <c r="N52" s="468"/>
    </row>
    <row r="53" spans="1:15" s="308" customFormat="1" ht="15.95" customHeight="1" x14ac:dyDescent="0.25">
      <c r="A53" s="466"/>
      <c r="B53" s="44"/>
      <c r="C53" s="44" t="s">
        <v>18</v>
      </c>
      <c r="D53" s="87" t="s">
        <v>165</v>
      </c>
      <c r="E53" s="87" t="s">
        <v>164</v>
      </c>
      <c r="F53" s="42">
        <v>2034.8275862068967</v>
      </c>
      <c r="G53" s="44">
        <v>2014.24</v>
      </c>
      <c r="H53" s="44">
        <v>162002911</v>
      </c>
      <c r="I53" s="44" t="s">
        <v>470</v>
      </c>
      <c r="J53" s="44">
        <v>4450</v>
      </c>
      <c r="K53" s="359">
        <v>4387</v>
      </c>
      <c r="L53" s="375">
        <v>2554.1602336741084</v>
      </c>
      <c r="M53" s="113"/>
      <c r="N53" s="467"/>
    </row>
    <row r="54" spans="1:15" s="308" customFormat="1" ht="15.95" customHeight="1" x14ac:dyDescent="0.25">
      <c r="A54" s="466"/>
      <c r="B54" s="44">
        <v>43</v>
      </c>
      <c r="C54" s="44" t="s">
        <v>355</v>
      </c>
      <c r="D54" s="44" t="s">
        <v>11</v>
      </c>
      <c r="E54" s="44" t="s">
        <v>10</v>
      </c>
      <c r="F54" s="472">
        <v>1977.9661016949151</v>
      </c>
      <c r="G54" s="44">
        <v>1987.53</v>
      </c>
      <c r="H54" s="44">
        <v>162002914</v>
      </c>
      <c r="I54" s="44" t="s">
        <v>469</v>
      </c>
      <c r="J54" s="44">
        <v>4150</v>
      </c>
      <c r="K54" s="359">
        <v>4110</v>
      </c>
      <c r="L54" s="375">
        <v>2549.6474024619238</v>
      </c>
      <c r="M54" s="113"/>
      <c r="N54" s="467"/>
    </row>
    <row r="55" spans="1:15" s="308" customFormat="1" ht="15.95" customHeight="1" x14ac:dyDescent="0.25">
      <c r="A55" s="466"/>
      <c r="B55" s="44"/>
      <c r="C55" s="44" t="s">
        <v>423</v>
      </c>
      <c r="D55" s="44" t="s">
        <v>145</v>
      </c>
      <c r="E55" s="44" t="s">
        <v>19</v>
      </c>
      <c r="F55" s="471">
        <v>1912.0338983050847</v>
      </c>
      <c r="G55" s="44">
        <v>1921.22</v>
      </c>
      <c r="H55" s="44">
        <v>162002914</v>
      </c>
      <c r="I55" s="44" t="s">
        <v>469</v>
      </c>
      <c r="J55" s="44">
        <v>3850</v>
      </c>
      <c r="K55" s="359">
        <v>3499</v>
      </c>
      <c r="L55" s="375">
        <v>2939.875784190715</v>
      </c>
      <c r="M55" s="113"/>
      <c r="N55" s="465"/>
    </row>
    <row r="56" spans="1:15" s="308" customFormat="1" ht="15.95" customHeight="1" x14ac:dyDescent="0.25">
      <c r="A56" s="466"/>
      <c r="B56" s="44">
        <v>44</v>
      </c>
      <c r="C56" s="44" t="s">
        <v>468</v>
      </c>
      <c r="D56" s="44"/>
      <c r="E56" s="44"/>
      <c r="F56" s="471"/>
      <c r="G56" s="44">
        <v>64.67</v>
      </c>
      <c r="H56" s="44">
        <v>151000018</v>
      </c>
      <c r="I56" s="44" t="s">
        <v>347</v>
      </c>
      <c r="J56" s="44"/>
      <c r="K56" s="359">
        <v>4125</v>
      </c>
      <c r="L56" s="375">
        <v>0</v>
      </c>
      <c r="M56" s="113"/>
      <c r="N56" s="113"/>
    </row>
    <row r="57" spans="1:15" s="308" customFormat="1" ht="15.95" customHeight="1" x14ac:dyDescent="0.25">
      <c r="A57" s="466"/>
      <c r="B57" s="44">
        <v>45</v>
      </c>
      <c r="C57" s="44" t="s">
        <v>355</v>
      </c>
      <c r="D57" s="44" t="s">
        <v>11</v>
      </c>
      <c r="E57" s="44" t="s">
        <v>10</v>
      </c>
      <c r="F57" s="42">
        <v>2709.655172413793</v>
      </c>
      <c r="G57" s="44">
        <v>2716.52</v>
      </c>
      <c r="H57" s="44">
        <v>162002917</v>
      </c>
      <c r="I57" s="44" t="s">
        <v>467</v>
      </c>
      <c r="J57" s="44">
        <v>3850</v>
      </c>
      <c r="K57" s="359">
        <v>4138</v>
      </c>
      <c r="L57" s="375">
        <v>2595.9886411004591</v>
      </c>
      <c r="M57" s="113"/>
      <c r="N57" s="113"/>
    </row>
    <row r="58" spans="1:15" s="308" customFormat="1" ht="15.95" customHeight="1" x14ac:dyDescent="0.25">
      <c r="A58" s="466"/>
      <c r="B58" s="44"/>
      <c r="C58" s="44" t="s">
        <v>18</v>
      </c>
      <c r="D58" s="87" t="s">
        <v>165</v>
      </c>
      <c r="E58" s="87" t="s">
        <v>164</v>
      </c>
      <c r="F58" s="42">
        <v>1219.344827586207</v>
      </c>
      <c r="G58" s="44">
        <v>1222.43</v>
      </c>
      <c r="H58" s="44">
        <v>162002917</v>
      </c>
      <c r="I58" s="44" t="s">
        <v>467</v>
      </c>
      <c r="J58" s="44">
        <v>4450</v>
      </c>
      <c r="K58" s="359">
        <v>4384</v>
      </c>
      <c r="L58" s="375">
        <v>2788.0445786897199</v>
      </c>
      <c r="M58" s="113"/>
      <c r="N58" s="113"/>
    </row>
    <row r="59" spans="1:15" s="5" customFormat="1" ht="15.95" customHeight="1" x14ac:dyDescent="0.25">
      <c r="A59" s="466"/>
      <c r="B59" s="44">
        <v>46</v>
      </c>
      <c r="C59" s="44" t="s">
        <v>466</v>
      </c>
      <c r="D59" s="470" t="s">
        <v>11</v>
      </c>
      <c r="E59" s="470" t="s">
        <v>10</v>
      </c>
      <c r="F59" s="42">
        <v>3897.4</v>
      </c>
      <c r="G59" s="44">
        <v>3897.36</v>
      </c>
      <c r="H59" s="44">
        <v>151000019</v>
      </c>
      <c r="I59" s="44" t="s">
        <v>465</v>
      </c>
      <c r="J59" s="44">
        <v>4150</v>
      </c>
      <c r="K59" s="359">
        <v>4089</v>
      </c>
      <c r="L59" s="375">
        <v>3161.7134754752656</v>
      </c>
      <c r="M59" s="142"/>
      <c r="N59" s="468"/>
      <c r="O59" s="469"/>
    </row>
    <row r="60" spans="1:15" s="308" customFormat="1" ht="15.95" customHeight="1" x14ac:dyDescent="0.25">
      <c r="A60" s="466"/>
      <c r="B60" s="44">
        <v>47</v>
      </c>
      <c r="C60" s="44" t="s">
        <v>31</v>
      </c>
      <c r="D60" s="398" t="s">
        <v>11</v>
      </c>
      <c r="E60" s="398" t="s">
        <v>10</v>
      </c>
      <c r="F60" s="42">
        <v>1215.78</v>
      </c>
      <c r="G60" s="44">
        <v>1909.5</v>
      </c>
      <c r="H60" s="44">
        <v>151000616</v>
      </c>
      <c r="I60" s="44" t="s">
        <v>464</v>
      </c>
      <c r="J60" s="44">
        <v>4150</v>
      </c>
      <c r="K60" s="359">
        <v>4698</v>
      </c>
      <c r="L60" s="375">
        <v>3232.0785418216601</v>
      </c>
      <c r="M60" s="113"/>
      <c r="N60" s="467"/>
    </row>
    <row r="61" spans="1:15" s="308" customFormat="1" ht="15.95" customHeight="1" x14ac:dyDescent="0.25">
      <c r="A61" s="466"/>
      <c r="B61" s="44"/>
      <c r="C61" s="44" t="s">
        <v>227</v>
      </c>
      <c r="D61" s="44" t="s">
        <v>33</v>
      </c>
      <c r="E61" s="44" t="s">
        <v>32</v>
      </c>
      <c r="F61" s="42">
        <v>2701.72</v>
      </c>
      <c r="G61" s="42">
        <v>2008</v>
      </c>
      <c r="H61" s="44">
        <v>151000616</v>
      </c>
      <c r="I61" s="44" t="s">
        <v>464</v>
      </c>
      <c r="J61" s="44">
        <v>4750</v>
      </c>
      <c r="K61" s="359">
        <v>4095</v>
      </c>
      <c r="L61" s="375">
        <v>3431.3325625394154</v>
      </c>
      <c r="M61" s="113"/>
      <c r="N61" s="465"/>
    </row>
    <row r="62" spans="1:15" s="308" customFormat="1" ht="15.95" customHeight="1" x14ac:dyDescent="0.25">
      <c r="A62" s="466"/>
      <c r="B62" s="44">
        <v>48</v>
      </c>
      <c r="C62" s="44" t="s">
        <v>21</v>
      </c>
      <c r="D62" s="44" t="s">
        <v>145</v>
      </c>
      <c r="E62" s="44" t="s">
        <v>19</v>
      </c>
      <c r="F62" s="42">
        <v>4009</v>
      </c>
      <c r="G62" s="44">
        <v>3958.74</v>
      </c>
      <c r="H62" s="44">
        <v>162002924</v>
      </c>
      <c r="I62" s="44" t="s">
        <v>463</v>
      </c>
      <c r="J62" s="44">
        <v>3850</v>
      </c>
      <c r="K62" s="359">
        <v>3821</v>
      </c>
      <c r="L62" s="375">
        <v>3221.229639801415</v>
      </c>
      <c r="M62" s="113"/>
      <c r="N62" s="468"/>
    </row>
    <row r="63" spans="1:15" s="308" customFormat="1" ht="15.95" customHeight="1" x14ac:dyDescent="0.25">
      <c r="A63" s="466"/>
      <c r="B63" s="44">
        <v>49</v>
      </c>
      <c r="C63" s="44" t="s">
        <v>423</v>
      </c>
      <c r="D63" s="44" t="s">
        <v>145</v>
      </c>
      <c r="E63" s="44" t="s">
        <v>19</v>
      </c>
      <c r="F63" s="42">
        <v>1921.8644067796611</v>
      </c>
      <c r="G63" s="44">
        <v>1892.15</v>
      </c>
      <c r="H63" s="44">
        <v>162002929</v>
      </c>
      <c r="I63" s="44" t="s">
        <v>462</v>
      </c>
      <c r="J63" s="44">
        <v>3850</v>
      </c>
      <c r="K63" s="359">
        <v>3799</v>
      </c>
      <c r="L63" s="375">
        <v>3247.9426711465771</v>
      </c>
      <c r="M63" s="113"/>
      <c r="N63" s="467"/>
    </row>
    <row r="64" spans="1:15" s="308" customFormat="1" ht="15.95" customHeight="1" x14ac:dyDescent="0.25">
      <c r="A64" s="466"/>
      <c r="B64" s="44"/>
      <c r="C64" s="44" t="s">
        <v>18</v>
      </c>
      <c r="D64" s="87" t="s">
        <v>165</v>
      </c>
      <c r="E64" s="87" t="s">
        <v>164</v>
      </c>
      <c r="F64" s="42">
        <v>1988.1355932203389</v>
      </c>
      <c r="G64" s="44">
        <v>1956.35</v>
      </c>
      <c r="H64" s="44">
        <v>162002929</v>
      </c>
      <c r="I64" s="44" t="s">
        <v>462</v>
      </c>
      <c r="J64" s="44">
        <v>4450</v>
      </c>
      <c r="K64" s="359">
        <v>4426</v>
      </c>
      <c r="L64" s="375">
        <v>3285.690117076258</v>
      </c>
      <c r="M64" s="113"/>
      <c r="N64" s="467"/>
    </row>
    <row r="65" spans="1:250" s="308" customFormat="1" ht="15.95" customHeight="1" x14ac:dyDescent="0.25">
      <c r="A65" s="466"/>
      <c r="B65" s="44">
        <v>50</v>
      </c>
      <c r="C65" s="44" t="s">
        <v>21</v>
      </c>
      <c r="D65" s="44" t="s">
        <v>145</v>
      </c>
      <c r="E65" s="44" t="s">
        <v>19</v>
      </c>
      <c r="F65" s="42">
        <v>3961</v>
      </c>
      <c r="G65" s="44">
        <v>3899.47</v>
      </c>
      <c r="H65" s="44">
        <v>162002931</v>
      </c>
      <c r="I65" s="44" t="s">
        <v>461</v>
      </c>
      <c r="J65" s="44">
        <v>3850</v>
      </c>
      <c r="K65" s="359">
        <v>3810</v>
      </c>
      <c r="L65" s="375">
        <v>3395.7056089574307</v>
      </c>
      <c r="M65" s="113"/>
      <c r="N65" s="465"/>
    </row>
    <row r="66" spans="1:250" s="32" customFormat="1" ht="37.5" customHeight="1" x14ac:dyDescent="0.3">
      <c r="B66" s="464" t="s">
        <v>77</v>
      </c>
      <c r="C66" s="463"/>
      <c r="D66" s="462"/>
      <c r="E66" s="461"/>
      <c r="F66" s="460">
        <v>165110.15</v>
      </c>
      <c r="G66" s="460">
        <v>166547.94</v>
      </c>
      <c r="H66" s="459"/>
      <c r="I66" s="459"/>
      <c r="J66" s="458">
        <f>SUMPRODUCT($G6:$G65,J6:J65)/$G66</f>
        <v>3984.313582776369</v>
      </c>
      <c r="K66" s="458">
        <f>SUMPRODUCT($G6:$G65,K6:K65)/$G66</f>
        <v>4005.411593681376</v>
      </c>
      <c r="L66" s="458">
        <f>SUMPRODUCT($F6:$F65,L6:L65)/$F66</f>
        <v>3219.0761759933662</v>
      </c>
      <c r="M66" s="25"/>
      <c r="N66"/>
      <c r="P66"/>
    </row>
    <row r="67" spans="1:250" s="8" customFormat="1" ht="53.25" customHeight="1" x14ac:dyDescent="0.25">
      <c r="B67" s="452" t="s">
        <v>7</v>
      </c>
      <c r="C67" s="451"/>
      <c r="D67" s="450"/>
      <c r="E67" s="345"/>
      <c r="F67" s="457">
        <v>117863.1</v>
      </c>
      <c r="G67" s="457">
        <v>117863.1</v>
      </c>
      <c r="H67" s="456" t="s">
        <v>6</v>
      </c>
      <c r="I67" s="455"/>
      <c r="J67" s="345"/>
      <c r="K67" s="454">
        <v>4039</v>
      </c>
      <c r="L67" s="453">
        <v>3122</v>
      </c>
      <c r="M67" s="25"/>
      <c r="N67"/>
      <c r="P67"/>
    </row>
    <row r="68" spans="1:250" s="8" customFormat="1" ht="45" customHeight="1" x14ac:dyDescent="0.25">
      <c r="B68" s="452" t="s">
        <v>5</v>
      </c>
      <c r="C68" s="451"/>
      <c r="D68" s="450"/>
      <c r="E68" s="345"/>
      <c r="F68" s="202">
        <f>SUM(F66:F67)</f>
        <v>282973.25</v>
      </c>
      <c r="G68" s="202">
        <f>G66+G67</f>
        <v>284411.04000000004</v>
      </c>
      <c r="H68" s="344"/>
      <c r="I68" s="344"/>
      <c r="J68" s="345"/>
      <c r="K68" s="362">
        <f>SUMPRODUCT(G66*K66+G67*K67)/G68</f>
        <v>4019.3310030431662</v>
      </c>
      <c r="L68" s="362">
        <f>SUMPRODUCT($F66*L66+$F67*L67)/$F68</f>
        <v>3178.6423221265295</v>
      </c>
      <c r="M68" s="25"/>
      <c r="N68"/>
      <c r="P68"/>
    </row>
    <row r="69" spans="1:250" ht="15.75" x14ac:dyDescent="0.25">
      <c r="B69" s="449"/>
      <c r="C69" s="448"/>
      <c r="D69" s="345"/>
      <c r="E69" s="345"/>
      <c r="F69" s="211"/>
      <c r="G69" s="211"/>
      <c r="H69" s="344"/>
      <c r="I69" s="344"/>
      <c r="J69" s="345"/>
      <c r="K69" s="345"/>
      <c r="L69" s="362"/>
    </row>
    <row r="70" spans="1:250" s="13" customFormat="1" ht="15" customHeight="1" x14ac:dyDescent="0.25">
      <c r="B70" s="30" t="s">
        <v>102</v>
      </c>
      <c r="C70" s="28"/>
      <c r="D70" s="345"/>
      <c r="E70" s="345"/>
      <c r="F70" s="211"/>
      <c r="G70" s="211"/>
      <c r="H70" s="344"/>
      <c r="I70" s="344"/>
      <c r="J70" s="345"/>
      <c r="K70" s="345"/>
      <c r="L70" s="362"/>
      <c r="O70" s="14"/>
    </row>
    <row r="71" spans="1:250" s="32" customFormat="1" ht="72.75" customHeight="1" x14ac:dyDescent="0.25">
      <c r="B71" s="49" t="s">
        <v>72</v>
      </c>
      <c r="C71" s="345" t="s">
        <v>71</v>
      </c>
      <c r="D71" s="447" t="s">
        <v>70</v>
      </c>
      <c r="E71" s="447" t="s">
        <v>69</v>
      </c>
      <c r="F71" s="202"/>
      <c r="G71" s="202" t="s">
        <v>67</v>
      </c>
      <c r="H71" s="360" t="s">
        <v>66</v>
      </c>
      <c r="I71" s="360" t="s">
        <v>65</v>
      </c>
      <c r="J71" s="447"/>
      <c r="K71" s="212" t="s">
        <v>460</v>
      </c>
      <c r="L71" s="446" t="s">
        <v>334</v>
      </c>
      <c r="M71"/>
      <c r="O71"/>
    </row>
    <row r="72" spans="1:250" s="32" customFormat="1" ht="15.75" x14ac:dyDescent="0.25">
      <c r="B72" s="370">
        <v>12</v>
      </c>
      <c r="C72" s="445" t="s">
        <v>459</v>
      </c>
      <c r="D72" s="444"/>
      <c r="E72" s="345"/>
      <c r="F72" s="367">
        <v>3494.15</v>
      </c>
      <c r="G72" s="368">
        <v>3583.1</v>
      </c>
      <c r="H72" s="438">
        <v>481000347</v>
      </c>
      <c r="I72" s="437">
        <v>45360</v>
      </c>
      <c r="J72" s="441"/>
      <c r="K72" s="435">
        <v>4737.6411251212412</v>
      </c>
      <c r="L72" s="435">
        <v>4737.6411251212412</v>
      </c>
      <c r="M72"/>
      <c r="O72"/>
    </row>
    <row r="73" spans="1:250" s="32" customFormat="1" ht="15.75" x14ac:dyDescent="0.25">
      <c r="B73" s="369">
        <v>13</v>
      </c>
      <c r="C73" s="443"/>
      <c r="D73" s="442"/>
      <c r="E73" s="345"/>
      <c r="F73" s="367">
        <v>3559.75</v>
      </c>
      <c r="G73" s="368">
        <v>3578.6</v>
      </c>
      <c r="H73" s="438">
        <v>481000348</v>
      </c>
      <c r="I73" s="437">
        <v>45361</v>
      </c>
      <c r="J73" s="441"/>
      <c r="K73" s="435">
        <v>4760.8481472511503</v>
      </c>
      <c r="L73" s="435">
        <v>4760.8481472511503</v>
      </c>
      <c r="M73"/>
      <c r="O73"/>
      <c r="S73" t="s">
        <v>458</v>
      </c>
      <c r="T73"/>
      <c r="U73"/>
    </row>
    <row r="74" spans="1:250" s="32" customFormat="1" ht="15.75" x14ac:dyDescent="0.25">
      <c r="B74" s="369">
        <v>16</v>
      </c>
      <c r="C74" s="443"/>
      <c r="D74" s="442"/>
      <c r="E74" s="345"/>
      <c r="F74" s="367">
        <v>4010.05</v>
      </c>
      <c r="G74" s="368">
        <v>4025.7</v>
      </c>
      <c r="H74" s="438">
        <v>481000349</v>
      </c>
      <c r="I74" s="437">
        <v>44996</v>
      </c>
      <c r="J74" s="441"/>
      <c r="K74" s="435">
        <v>4686.8731742073387</v>
      </c>
      <c r="L74" s="435">
        <v>4686.8731742073387</v>
      </c>
      <c r="M74"/>
      <c r="O74"/>
      <c r="S74" t="s">
        <v>457</v>
      </c>
      <c r="T74">
        <v>23212.25</v>
      </c>
      <c r="U74">
        <v>4759</v>
      </c>
    </row>
    <row r="75" spans="1:250" s="32" customFormat="1" ht="15.75" x14ac:dyDescent="0.25">
      <c r="B75" s="366">
        <v>18</v>
      </c>
      <c r="C75" s="443"/>
      <c r="D75" s="442"/>
      <c r="E75" s="345"/>
      <c r="F75" s="140">
        <v>3925.85</v>
      </c>
      <c r="G75" s="365">
        <v>3787.3</v>
      </c>
      <c r="H75" s="438">
        <v>481000350</v>
      </c>
      <c r="I75" s="437">
        <v>45362</v>
      </c>
      <c r="J75" s="441"/>
      <c r="K75" s="435">
        <v>4723.440167949615</v>
      </c>
      <c r="L75" s="435">
        <v>4723.440167949615</v>
      </c>
      <c r="M75"/>
      <c r="O75"/>
      <c r="S75" t="s">
        <v>456</v>
      </c>
      <c r="T75">
        <v>19399.550000000003</v>
      </c>
      <c r="U75">
        <v>4762</v>
      </c>
    </row>
    <row r="76" spans="1:250" s="32" customFormat="1" ht="15.75" x14ac:dyDescent="0.25">
      <c r="B76" s="366">
        <v>20</v>
      </c>
      <c r="C76" s="440"/>
      <c r="D76" s="439"/>
      <c r="E76" s="345"/>
      <c r="F76" s="140">
        <v>3785.75</v>
      </c>
      <c r="G76" s="365">
        <v>3943.5</v>
      </c>
      <c r="H76" s="438">
        <v>481000351</v>
      </c>
      <c r="I76" s="437">
        <v>45363</v>
      </c>
      <c r="J76" s="345"/>
      <c r="K76" s="435">
        <v>4723.4505031593717</v>
      </c>
      <c r="L76" s="435">
        <v>4723.4505031593717</v>
      </c>
      <c r="M76"/>
      <c r="O76"/>
      <c r="S76" t="s">
        <v>455</v>
      </c>
      <c r="T76">
        <v>19415.8</v>
      </c>
      <c r="U76">
        <v>4651</v>
      </c>
    </row>
    <row r="77" spans="1:250" s="32" customFormat="1" ht="15.75" x14ac:dyDescent="0.25">
      <c r="B77" s="366"/>
      <c r="C77" s="345"/>
      <c r="D77" s="70"/>
      <c r="E77" s="70"/>
      <c r="F77" s="419">
        <v>3934</v>
      </c>
      <c r="G77" s="365">
        <v>3957.2</v>
      </c>
      <c r="H77" s="438">
        <v>481000352</v>
      </c>
      <c r="I77" s="437">
        <v>45365</v>
      </c>
      <c r="J77" s="436"/>
      <c r="K77" s="435">
        <v>4673.8279009126463</v>
      </c>
      <c r="L77" s="435">
        <v>4673.8279009126463</v>
      </c>
      <c r="M77"/>
      <c r="O77"/>
      <c r="S77"/>
      <c r="T77">
        <f>SUM(T74:T76)</f>
        <v>62027.600000000006</v>
      </c>
      <c r="U77">
        <f>SUMPRODUCT(T74:T76,U74:U76)/T77</f>
        <v>4726.1322483862023</v>
      </c>
    </row>
    <row r="78" spans="1:250" s="32" customFormat="1" ht="25.5" x14ac:dyDescent="0.25">
      <c r="A78" s="8"/>
      <c r="B78" s="8"/>
      <c r="C78" s="417" t="s">
        <v>97</v>
      </c>
      <c r="D78" s="417"/>
      <c r="E78" s="417"/>
      <c r="F78" s="419">
        <f>SUM(F72:F77)</f>
        <v>22709.550000000003</v>
      </c>
      <c r="G78" s="419">
        <f>SUM(G72:G77)</f>
        <v>22875.4</v>
      </c>
      <c r="H78" s="417"/>
      <c r="I78" s="416"/>
      <c r="J78" s="265"/>
      <c r="K78" s="434" cm="1">
        <f t="array" ref="K78">SUMPRODUCT(F72:F77*K72:K77)/F78</f>
        <v>4716.4392508711417</v>
      </c>
      <c r="L78" s="434" cm="1">
        <f t="array" ref="L78">SUMPRODUCT(F72:F77*L72:L77)/F78</f>
        <v>4716.4392508711417</v>
      </c>
      <c r="M78"/>
      <c r="N78" s="8"/>
      <c r="O7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  <c r="AA78" s="8"/>
      <c r="AB78" s="8"/>
      <c r="AC78" s="8"/>
      <c r="AD78" s="8"/>
      <c r="AE78" s="8"/>
      <c r="AF78" s="8"/>
      <c r="AG78" s="8"/>
      <c r="AH78" s="8"/>
      <c r="AI78" s="8"/>
      <c r="AJ78" s="8"/>
      <c r="AK78" s="8"/>
      <c r="AL78" s="8"/>
      <c r="AM78" s="8"/>
      <c r="AN78" s="8"/>
      <c r="AO78" s="8"/>
      <c r="AP78" s="8"/>
      <c r="AQ78" s="8"/>
      <c r="AR78" s="8"/>
      <c r="AS78" s="8"/>
      <c r="AT78" s="8"/>
      <c r="AU78" s="8"/>
      <c r="AV78" s="8"/>
      <c r="AW78" s="8"/>
      <c r="AX78" s="8"/>
      <c r="AY78" s="8"/>
      <c r="AZ78" s="8"/>
      <c r="BA78" s="8"/>
      <c r="BB78" s="8"/>
      <c r="BC78" s="8"/>
      <c r="BD78" s="8"/>
      <c r="BE78" s="8"/>
      <c r="BF78" s="8"/>
      <c r="BG78" s="8"/>
      <c r="BH78" s="8"/>
      <c r="BI78" s="8"/>
      <c r="BJ78" s="8"/>
      <c r="BK78" s="8"/>
      <c r="BL78" s="8"/>
      <c r="BM78" s="8"/>
      <c r="BN78" s="8"/>
      <c r="BO78" s="8"/>
      <c r="BP78" s="8"/>
      <c r="BQ78" s="8"/>
      <c r="BR78" s="8"/>
      <c r="BS78" s="8"/>
      <c r="BT78" s="8"/>
      <c r="BU78" s="8"/>
      <c r="BV78" s="8"/>
      <c r="BW78" s="8"/>
      <c r="BX78" s="8"/>
      <c r="BY78" s="8"/>
      <c r="BZ78" s="8"/>
      <c r="CA78" s="8"/>
      <c r="CB78" s="8"/>
      <c r="CC78" s="8"/>
      <c r="CD78" s="8"/>
      <c r="CE78" s="8"/>
      <c r="CF78" s="8"/>
      <c r="CG78" s="8"/>
      <c r="CH78" s="8"/>
      <c r="CI78" s="8"/>
      <c r="CJ78" s="8"/>
      <c r="CK78" s="8"/>
      <c r="CL78" s="8"/>
      <c r="CM78" s="8"/>
      <c r="CN78" s="8"/>
      <c r="CO78" s="8"/>
      <c r="CP78" s="8"/>
      <c r="CQ78" s="8"/>
      <c r="CR78" s="8"/>
      <c r="CS78" s="8"/>
      <c r="CT78" s="8"/>
      <c r="CU78" s="8"/>
      <c r="CV78" s="8"/>
      <c r="CW78" s="8"/>
      <c r="CX78" s="8"/>
      <c r="CY78" s="8"/>
      <c r="CZ78" s="8"/>
      <c r="DA78" s="8"/>
      <c r="DB78" s="8"/>
      <c r="DC78" s="8"/>
      <c r="DD78" s="8"/>
      <c r="DE78" s="8"/>
      <c r="DF78" s="8"/>
      <c r="DG78" s="8"/>
      <c r="DH78" s="8"/>
      <c r="DI78" s="8"/>
      <c r="DJ78" s="8"/>
      <c r="DK78" s="8"/>
      <c r="DL78" s="8"/>
      <c r="DM78" s="8"/>
      <c r="DN78" s="8"/>
      <c r="DO78" s="8"/>
      <c r="DP78" s="8"/>
      <c r="DQ78" s="8"/>
      <c r="DR78" s="8"/>
      <c r="DS78" s="8"/>
      <c r="DT78" s="8"/>
      <c r="DU78" s="8"/>
      <c r="DV78" s="8"/>
      <c r="DW78" s="8"/>
      <c r="DX78" s="8"/>
      <c r="DY78" s="8"/>
      <c r="DZ78" s="8"/>
      <c r="EA78" s="8"/>
      <c r="EB78" s="8"/>
      <c r="EC78" s="8"/>
      <c r="ED78" s="8"/>
      <c r="EE78" s="8"/>
      <c r="EF78" s="8"/>
      <c r="EG78" s="8"/>
      <c r="EH78" s="8"/>
      <c r="EI78" s="8"/>
      <c r="EJ78" s="8"/>
      <c r="EK78" s="8"/>
      <c r="EL78" s="8"/>
      <c r="EM78" s="8"/>
      <c r="EN78" s="8"/>
      <c r="EO78" s="8"/>
      <c r="EP78" s="8"/>
      <c r="EQ78" s="8"/>
      <c r="ER78" s="8"/>
      <c r="ES78" s="8"/>
      <c r="ET78" s="8"/>
      <c r="EU78" s="8"/>
      <c r="EV78" s="8"/>
      <c r="EW78" s="8"/>
      <c r="EX78" s="8"/>
      <c r="EY78" s="8"/>
      <c r="EZ78" s="8"/>
      <c r="FA78" s="8"/>
      <c r="FB78" s="8"/>
      <c r="FC78" s="8"/>
      <c r="FD78" s="8"/>
      <c r="FE78" s="8"/>
      <c r="FF78" s="8"/>
      <c r="FG78" s="8"/>
      <c r="FH78" s="8"/>
      <c r="FI78" s="8"/>
      <c r="FJ78" s="8"/>
      <c r="FK78" s="8"/>
      <c r="FL78" s="8"/>
      <c r="FM78" s="8"/>
      <c r="FN78" s="8"/>
      <c r="FO78" s="8"/>
      <c r="FP78" s="8"/>
      <c r="FQ78" s="8"/>
      <c r="FR78" s="8"/>
      <c r="FS78" s="8"/>
      <c r="FT78" s="8"/>
      <c r="FU78" s="8"/>
      <c r="FV78" s="8"/>
      <c r="FW78" s="8"/>
      <c r="FX78" s="8"/>
      <c r="FY78" s="8"/>
      <c r="FZ78" s="8"/>
      <c r="GA78" s="8"/>
      <c r="GB78" s="8"/>
      <c r="GC78" s="8"/>
      <c r="GD78" s="8"/>
      <c r="GE78" s="8"/>
      <c r="GF78" s="8"/>
      <c r="GG78" s="8"/>
      <c r="GH78" s="8"/>
      <c r="GI78" s="8"/>
      <c r="GJ78" s="8"/>
      <c r="GK78" s="8"/>
      <c r="GL78" s="8"/>
      <c r="GM78" s="8"/>
      <c r="GN78" s="8"/>
      <c r="GO78" s="8"/>
      <c r="GP78" s="8"/>
      <c r="GQ78" s="8"/>
      <c r="GR78" s="8"/>
      <c r="GS78" s="8"/>
      <c r="GT78" s="8"/>
      <c r="GU78" s="8"/>
      <c r="GV78" s="8"/>
      <c r="GW78" s="8"/>
      <c r="GX78" s="8"/>
      <c r="GY78" s="8"/>
      <c r="GZ78" s="8"/>
      <c r="HA78" s="8"/>
      <c r="HB78" s="8"/>
      <c r="HC78" s="8"/>
      <c r="HD78" s="8"/>
      <c r="HE78" s="8"/>
      <c r="HF78" s="8"/>
      <c r="HG78" s="8"/>
      <c r="HH78" s="8"/>
      <c r="HI78" s="8"/>
      <c r="HJ78" s="8"/>
      <c r="HK78" s="8"/>
      <c r="HL78" s="8"/>
      <c r="HM78" s="8"/>
      <c r="HN78" s="8"/>
      <c r="HO78" s="8"/>
      <c r="HP78" s="8"/>
      <c r="HQ78" s="8"/>
      <c r="HR78" s="8"/>
      <c r="HS78" s="8"/>
      <c r="HT78" s="8"/>
      <c r="HU78" s="8"/>
      <c r="HV78" s="8"/>
      <c r="HW78" s="8"/>
      <c r="HX78" s="8"/>
      <c r="HY78" s="8"/>
      <c r="HZ78" s="8"/>
      <c r="IA78" s="8"/>
      <c r="IB78" s="8"/>
      <c r="IC78" s="8"/>
      <c r="ID78" s="8"/>
      <c r="IE78" s="8"/>
      <c r="IF78" s="8"/>
      <c r="IG78" s="8"/>
      <c r="IH78" s="8"/>
      <c r="II78" s="8"/>
      <c r="IJ78" s="8"/>
      <c r="IK78" s="8"/>
      <c r="IL78" s="8"/>
      <c r="IM78" s="8"/>
      <c r="IN78" s="8"/>
      <c r="IO78" s="8"/>
      <c r="IP78" s="8"/>
    </row>
    <row r="79" spans="1:250" s="8" customFormat="1" ht="39.75" customHeight="1" x14ac:dyDescent="0.25">
      <c r="C79" s="137" t="s">
        <v>96</v>
      </c>
      <c r="D79" s="137"/>
      <c r="E79" s="137"/>
      <c r="F79" s="433">
        <v>24350.25</v>
      </c>
      <c r="G79" s="433">
        <v>24350.25</v>
      </c>
      <c r="H79" s="432" t="s">
        <v>6</v>
      </c>
      <c r="I79" s="431"/>
      <c r="J79" s="430"/>
      <c r="K79" s="429">
        <v>4650</v>
      </c>
      <c r="L79" s="428">
        <v>4650</v>
      </c>
      <c r="M79"/>
      <c r="O79"/>
    </row>
    <row r="80" spans="1:250" s="8" customFormat="1" ht="36.75" customHeight="1" x14ac:dyDescent="0.25">
      <c r="C80" s="427" t="s">
        <v>95</v>
      </c>
      <c r="D80" s="427"/>
      <c r="E80" s="427"/>
      <c r="F80" s="419">
        <f>F78+F79</f>
        <v>47059.8</v>
      </c>
      <c r="G80" s="419">
        <f>G78+G79</f>
        <v>47225.65</v>
      </c>
      <c r="H80" s="417"/>
      <c r="I80" s="416"/>
      <c r="J80" s="415"/>
      <c r="K80" s="262">
        <f>SUMPRODUCT($F78:$F79,K78:K79)/$F80</f>
        <v>4682.0614513793244</v>
      </c>
      <c r="L80" s="262">
        <f>SUMPRODUCT($F78:$F79,L78:L79)/$F80</f>
        <v>4682.0614513793244</v>
      </c>
      <c r="M80"/>
      <c r="O80"/>
    </row>
    <row r="81" spans="1:250" s="8" customFormat="1" ht="46.5" customHeight="1" x14ac:dyDescent="0.25">
      <c r="A81" s="32"/>
      <c r="B81" s="110"/>
      <c r="C81" s="310" t="s">
        <v>94</v>
      </c>
      <c r="D81" s="309"/>
      <c r="E81" s="309"/>
      <c r="F81" s="426"/>
      <c r="G81" s="108"/>
      <c r="H81" s="5"/>
      <c r="I81" s="4"/>
      <c r="J81" s="425"/>
      <c r="L81" s="308"/>
      <c r="M81"/>
      <c r="N81" s="32"/>
      <c r="O81"/>
      <c r="P81" s="32"/>
      <c r="Q81" s="32"/>
      <c r="R81" s="32"/>
      <c r="S81" s="32"/>
      <c r="T81" s="32"/>
      <c r="U81" s="32"/>
      <c r="V81" s="32"/>
      <c r="W81" s="32"/>
      <c r="X81" s="32"/>
      <c r="Y81" s="32"/>
      <c r="Z81" s="32"/>
      <c r="AA81" s="32"/>
      <c r="AB81" s="32"/>
      <c r="AC81" s="32"/>
      <c r="AD81" s="32"/>
      <c r="AE81" s="32"/>
      <c r="AF81" s="32"/>
      <c r="AG81" s="32"/>
      <c r="AH81" s="32"/>
      <c r="AI81" s="32"/>
      <c r="AJ81" s="32"/>
      <c r="AK81" s="32"/>
      <c r="AL81" s="32"/>
      <c r="AM81" s="32"/>
      <c r="AN81" s="32"/>
      <c r="AO81" s="32"/>
      <c r="AP81" s="32"/>
      <c r="AQ81" s="32"/>
      <c r="AR81" s="32"/>
      <c r="AS81" s="32"/>
      <c r="AT81" s="32"/>
      <c r="AU81" s="32"/>
      <c r="AV81" s="32"/>
      <c r="AW81" s="32"/>
      <c r="AX81" s="32"/>
      <c r="AY81" s="32"/>
      <c r="AZ81" s="32"/>
      <c r="BA81" s="32"/>
      <c r="BB81" s="32"/>
      <c r="BC81" s="32"/>
      <c r="BD81" s="32"/>
      <c r="BE81" s="32"/>
      <c r="BF81" s="32"/>
      <c r="BG81" s="32"/>
      <c r="BH81" s="32"/>
      <c r="BI81" s="32"/>
      <c r="BJ81" s="32"/>
      <c r="BK81" s="32"/>
      <c r="BL81" s="32"/>
      <c r="BM81" s="32"/>
      <c r="BN81" s="32"/>
      <c r="BO81" s="32"/>
      <c r="BP81" s="32"/>
      <c r="BQ81" s="32"/>
      <c r="BR81" s="32"/>
      <c r="BS81" s="32"/>
      <c r="BT81" s="32"/>
      <c r="BU81" s="32"/>
      <c r="BV81" s="32"/>
      <c r="BW81" s="32"/>
      <c r="BX81" s="32"/>
      <c r="BY81" s="32"/>
      <c r="BZ81" s="32"/>
      <c r="CA81" s="32"/>
      <c r="CB81" s="32"/>
      <c r="CC81" s="32"/>
      <c r="CD81" s="32"/>
      <c r="CE81" s="32"/>
      <c r="CF81" s="32"/>
      <c r="CG81" s="32"/>
      <c r="CH81" s="32"/>
      <c r="CI81" s="32"/>
      <c r="CJ81" s="32"/>
      <c r="CK81" s="32"/>
      <c r="CL81" s="32"/>
      <c r="CM81" s="32"/>
      <c r="CN81" s="32"/>
      <c r="CO81" s="32"/>
      <c r="CP81" s="32"/>
      <c r="CQ81" s="32"/>
      <c r="CR81" s="32"/>
      <c r="CS81" s="32"/>
      <c r="CT81" s="32"/>
      <c r="CU81" s="32"/>
      <c r="CV81" s="32"/>
      <c r="CW81" s="32"/>
      <c r="CX81" s="32"/>
      <c r="CY81" s="32"/>
      <c r="CZ81" s="32"/>
      <c r="DA81" s="32"/>
      <c r="DB81" s="32"/>
      <c r="DC81" s="32"/>
      <c r="DD81" s="32"/>
      <c r="DE81" s="32"/>
      <c r="DF81" s="32"/>
      <c r="DG81" s="32"/>
      <c r="DH81" s="32"/>
      <c r="DI81" s="32"/>
      <c r="DJ81" s="32"/>
      <c r="DK81" s="32"/>
      <c r="DL81" s="32"/>
      <c r="DM81" s="32"/>
      <c r="DN81" s="32"/>
      <c r="DO81" s="32"/>
      <c r="DP81" s="32"/>
      <c r="DQ81" s="32"/>
      <c r="DR81" s="32"/>
      <c r="DS81" s="32"/>
      <c r="DT81" s="32"/>
      <c r="DU81" s="32"/>
      <c r="DV81" s="32"/>
      <c r="DW81" s="32"/>
      <c r="DX81" s="32"/>
      <c r="DY81" s="32"/>
      <c r="DZ81" s="32"/>
      <c r="EA81" s="32"/>
      <c r="EB81" s="32"/>
      <c r="EC81" s="32"/>
      <c r="ED81" s="32"/>
      <c r="EE81" s="32"/>
      <c r="EF81" s="32"/>
      <c r="EG81" s="32"/>
      <c r="EH81" s="32"/>
      <c r="EI81" s="32"/>
      <c r="EJ81" s="32"/>
      <c r="EK81" s="32"/>
      <c r="EL81" s="32"/>
      <c r="EM81" s="32"/>
      <c r="EN81" s="32"/>
      <c r="EO81" s="32"/>
      <c r="EP81" s="32"/>
      <c r="EQ81" s="32"/>
      <c r="ER81" s="32"/>
      <c r="ES81" s="32"/>
      <c r="ET81" s="32"/>
      <c r="EU81" s="32"/>
      <c r="EV81" s="32"/>
      <c r="EW81" s="32"/>
      <c r="EX81" s="32"/>
      <c r="EY81" s="32"/>
      <c r="EZ81" s="32"/>
      <c r="FA81" s="32"/>
      <c r="FB81" s="32"/>
      <c r="FC81" s="32"/>
      <c r="FD81" s="32"/>
      <c r="FE81" s="32"/>
      <c r="FF81" s="32"/>
      <c r="FG81" s="32"/>
      <c r="FH81" s="32"/>
      <c r="FI81" s="32"/>
      <c r="FJ81" s="32"/>
      <c r="FK81" s="32"/>
      <c r="FL81" s="32"/>
      <c r="FM81" s="32"/>
      <c r="FN81" s="32"/>
      <c r="FO81" s="32"/>
      <c r="FP81" s="32"/>
      <c r="FQ81" s="32"/>
      <c r="FR81" s="32"/>
      <c r="FS81" s="32"/>
      <c r="FT81" s="32"/>
      <c r="FU81" s="32"/>
      <c r="FV81" s="32"/>
      <c r="FW81" s="32"/>
      <c r="FX81" s="32"/>
      <c r="FY81" s="32"/>
      <c r="FZ81" s="32"/>
      <c r="GA81" s="32"/>
      <c r="GB81" s="32"/>
      <c r="GC81" s="32"/>
      <c r="GD81" s="32"/>
      <c r="GE81" s="32"/>
      <c r="GF81" s="32"/>
      <c r="GG81" s="32"/>
      <c r="GH81" s="32"/>
      <c r="GI81" s="32"/>
      <c r="GJ81" s="32"/>
      <c r="GK81" s="32"/>
      <c r="GL81" s="32"/>
      <c r="GM81" s="32"/>
      <c r="GN81" s="32"/>
      <c r="GO81" s="32"/>
      <c r="GP81" s="32"/>
      <c r="GQ81" s="32"/>
      <c r="GR81" s="32"/>
      <c r="GS81" s="32"/>
      <c r="GT81" s="32"/>
      <c r="GU81" s="32"/>
      <c r="GV81" s="32"/>
      <c r="GW81" s="32"/>
      <c r="GX81" s="32"/>
      <c r="GY81" s="32"/>
      <c r="GZ81" s="32"/>
      <c r="HA81" s="32"/>
      <c r="HB81" s="32"/>
      <c r="HC81" s="32"/>
      <c r="HD81" s="32"/>
      <c r="HE81" s="32"/>
      <c r="HF81" s="32"/>
      <c r="HG81" s="32"/>
      <c r="HH81" s="32"/>
      <c r="HI81" s="32"/>
      <c r="HJ81" s="32"/>
      <c r="HK81" s="32"/>
      <c r="HL81" s="32"/>
      <c r="HM81" s="32"/>
      <c r="HN81" s="32"/>
      <c r="HO81" s="32"/>
      <c r="HP81" s="32"/>
      <c r="HQ81" s="32"/>
      <c r="HR81" s="32"/>
      <c r="HS81" s="32"/>
      <c r="HT81" s="32"/>
      <c r="HU81" s="32"/>
      <c r="HV81" s="32"/>
      <c r="HW81" s="32"/>
      <c r="HX81" s="32"/>
      <c r="HY81" s="32"/>
      <c r="HZ81" s="32"/>
      <c r="IA81" s="32"/>
      <c r="IB81" s="32"/>
      <c r="IC81" s="32"/>
      <c r="ID81" s="32"/>
      <c r="IE81" s="32"/>
      <c r="IF81" s="32"/>
      <c r="IG81" s="32"/>
      <c r="IH81" s="32"/>
      <c r="II81" s="32"/>
      <c r="IJ81" s="32"/>
      <c r="IK81" s="32"/>
      <c r="IL81" s="32"/>
      <c r="IM81" s="32"/>
      <c r="IN81" s="32"/>
      <c r="IO81" s="32"/>
      <c r="IP81" s="32"/>
    </row>
    <row r="82" spans="1:250" s="32" customFormat="1" ht="26.1" customHeight="1" x14ac:dyDescent="0.25">
      <c r="A82" s="8"/>
      <c r="B82" s="8"/>
      <c r="C82" s="424" t="s">
        <v>93</v>
      </c>
      <c r="D82" s="424"/>
      <c r="E82" s="424"/>
      <c r="F82" s="419">
        <f>F66+F78</f>
        <v>187819.7</v>
      </c>
      <c r="G82" s="419">
        <f>G66+G78</f>
        <v>189423.34</v>
      </c>
      <c r="H82" s="417"/>
      <c r="I82" s="416"/>
      <c r="J82" s="415"/>
      <c r="K82" s="415">
        <f>SUMPRODUCT(F66*K66+F78*K78)/F82</f>
        <v>4091.38297012556</v>
      </c>
      <c r="L82" s="415">
        <f>SUMPRODUCT(F66*L66+F78*L78)/F82</f>
        <v>3400.1244984914347</v>
      </c>
      <c r="M82"/>
      <c r="N82" s="8"/>
      <c r="O82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  <c r="AA82" s="8"/>
      <c r="AB82" s="8"/>
      <c r="AC82" s="8"/>
      <c r="AD82" s="8"/>
      <c r="AE82" s="8"/>
      <c r="AF82" s="8"/>
      <c r="AG82" s="8"/>
      <c r="AH82" s="8"/>
      <c r="AI82" s="8"/>
      <c r="AJ82" s="8"/>
      <c r="AK82" s="8"/>
      <c r="AL82" s="8"/>
      <c r="AM82" s="8"/>
      <c r="AN82" s="8"/>
      <c r="AO82" s="8"/>
      <c r="AP82" s="8"/>
      <c r="AQ82" s="8"/>
      <c r="AR82" s="8"/>
      <c r="AS82" s="8"/>
      <c r="AT82" s="8"/>
      <c r="AU82" s="8"/>
      <c r="AV82" s="8"/>
      <c r="AW82" s="8"/>
      <c r="AX82" s="8"/>
      <c r="AY82" s="8"/>
      <c r="AZ82" s="8"/>
      <c r="BA82" s="8"/>
      <c r="BB82" s="8"/>
      <c r="BC82" s="8"/>
      <c r="BD82" s="8"/>
      <c r="BE82" s="8"/>
      <c r="BF82" s="8"/>
      <c r="BG82" s="8"/>
      <c r="BH82" s="8"/>
      <c r="BI82" s="8"/>
      <c r="BJ82" s="8"/>
      <c r="BK82" s="8"/>
      <c r="BL82" s="8"/>
      <c r="BM82" s="8"/>
      <c r="BN82" s="8"/>
      <c r="BO82" s="8"/>
      <c r="BP82" s="8"/>
      <c r="BQ82" s="8"/>
      <c r="BR82" s="8"/>
      <c r="BS82" s="8"/>
      <c r="BT82" s="8"/>
      <c r="BU82" s="8"/>
      <c r="BV82" s="8"/>
      <c r="BW82" s="8"/>
      <c r="BX82" s="8"/>
      <c r="BY82" s="8"/>
      <c r="BZ82" s="8"/>
      <c r="CA82" s="8"/>
      <c r="CB82" s="8"/>
      <c r="CC82" s="8"/>
      <c r="CD82" s="8"/>
      <c r="CE82" s="8"/>
      <c r="CF82" s="8"/>
      <c r="CG82" s="8"/>
      <c r="CH82" s="8"/>
      <c r="CI82" s="8"/>
      <c r="CJ82" s="8"/>
      <c r="CK82" s="8"/>
      <c r="CL82" s="8"/>
      <c r="CM82" s="8"/>
      <c r="CN82" s="8"/>
      <c r="CO82" s="8"/>
      <c r="CP82" s="8"/>
      <c r="CQ82" s="8"/>
      <c r="CR82" s="8"/>
      <c r="CS82" s="8"/>
      <c r="CT82" s="8"/>
      <c r="CU82" s="8"/>
      <c r="CV82" s="8"/>
      <c r="CW82" s="8"/>
      <c r="CX82" s="8"/>
      <c r="CY82" s="8"/>
      <c r="CZ82" s="8"/>
      <c r="DA82" s="8"/>
      <c r="DB82" s="8"/>
      <c r="DC82" s="8"/>
      <c r="DD82" s="8"/>
      <c r="DE82" s="8"/>
      <c r="DF82" s="8"/>
      <c r="DG82" s="8"/>
      <c r="DH82" s="8"/>
      <c r="DI82" s="8"/>
      <c r="DJ82" s="8"/>
      <c r="DK82" s="8"/>
      <c r="DL82" s="8"/>
      <c r="DM82" s="8"/>
      <c r="DN82" s="8"/>
      <c r="DO82" s="8"/>
      <c r="DP82" s="8"/>
      <c r="DQ82" s="8"/>
      <c r="DR82" s="8"/>
      <c r="DS82" s="8"/>
      <c r="DT82" s="8"/>
      <c r="DU82" s="8"/>
      <c r="DV82" s="8"/>
      <c r="DW82" s="8"/>
      <c r="DX82" s="8"/>
      <c r="DY82" s="8"/>
      <c r="DZ82" s="8"/>
      <c r="EA82" s="8"/>
      <c r="EB82" s="8"/>
      <c r="EC82" s="8"/>
      <c r="ED82" s="8"/>
      <c r="EE82" s="8"/>
      <c r="EF82" s="8"/>
      <c r="EG82" s="8"/>
      <c r="EH82" s="8"/>
      <c r="EI82" s="8"/>
      <c r="EJ82" s="8"/>
      <c r="EK82" s="8"/>
      <c r="EL82" s="8"/>
      <c r="EM82" s="8"/>
      <c r="EN82" s="8"/>
      <c r="EO82" s="8"/>
      <c r="EP82" s="8"/>
      <c r="EQ82" s="8"/>
      <c r="ER82" s="8"/>
      <c r="ES82" s="8"/>
      <c r="ET82" s="8"/>
      <c r="EU82" s="8"/>
      <c r="EV82" s="8"/>
      <c r="EW82" s="8"/>
      <c r="EX82" s="8"/>
      <c r="EY82" s="8"/>
      <c r="EZ82" s="8"/>
      <c r="FA82" s="8"/>
      <c r="FB82" s="8"/>
      <c r="FC82" s="8"/>
      <c r="FD82" s="8"/>
      <c r="FE82" s="8"/>
      <c r="FF82" s="8"/>
      <c r="FG82" s="8"/>
      <c r="FH82" s="8"/>
      <c r="FI82" s="8"/>
      <c r="FJ82" s="8"/>
      <c r="FK82" s="8"/>
      <c r="FL82" s="8"/>
      <c r="FM82" s="8"/>
      <c r="FN82" s="8"/>
      <c r="FO82" s="8"/>
      <c r="FP82" s="8"/>
      <c r="FQ82" s="8"/>
      <c r="FR82" s="8"/>
      <c r="FS82" s="8"/>
      <c r="FT82" s="8"/>
      <c r="FU82" s="8"/>
      <c r="FV82" s="8"/>
      <c r="FW82" s="8"/>
      <c r="FX82" s="8"/>
      <c r="FY82" s="8"/>
      <c r="FZ82" s="8"/>
      <c r="GA82" s="8"/>
      <c r="GB82" s="8"/>
      <c r="GC82" s="8"/>
      <c r="GD82" s="8"/>
      <c r="GE82" s="8"/>
      <c r="GF82" s="8"/>
      <c r="GG82" s="8"/>
      <c r="GH82" s="8"/>
      <c r="GI82" s="8"/>
      <c r="GJ82" s="8"/>
      <c r="GK82" s="8"/>
      <c r="GL82" s="8"/>
      <c r="GM82" s="8"/>
      <c r="GN82" s="8"/>
      <c r="GO82" s="8"/>
      <c r="GP82" s="8"/>
      <c r="GQ82" s="8"/>
      <c r="GR82" s="8"/>
      <c r="GS82" s="8"/>
      <c r="GT82" s="8"/>
      <c r="GU82" s="8"/>
      <c r="GV82" s="8"/>
      <c r="GW82" s="8"/>
      <c r="GX82" s="8"/>
      <c r="GY82" s="8"/>
      <c r="GZ82" s="8"/>
      <c r="HA82" s="8"/>
      <c r="HB82" s="8"/>
      <c r="HC82" s="8"/>
      <c r="HD82" s="8"/>
      <c r="HE82" s="8"/>
      <c r="HF82" s="8"/>
      <c r="HG82" s="8"/>
      <c r="HH82" s="8"/>
      <c r="HI82" s="8"/>
      <c r="HJ82" s="8"/>
      <c r="HK82" s="8"/>
      <c r="HL82" s="8"/>
      <c r="HM82" s="8"/>
      <c r="HN82" s="8"/>
      <c r="HO82" s="8"/>
      <c r="HP82" s="8"/>
      <c r="HQ82" s="8"/>
      <c r="HR82" s="8"/>
      <c r="HS82" s="8"/>
      <c r="HT82" s="8"/>
      <c r="HU82" s="8"/>
      <c r="HV82" s="8"/>
      <c r="HW82" s="8"/>
      <c r="HX82" s="8"/>
      <c r="HY82" s="8"/>
      <c r="HZ82" s="8"/>
      <c r="IA82" s="8"/>
      <c r="IB82" s="8"/>
      <c r="IC82" s="8"/>
      <c r="ID82" s="8"/>
      <c r="IE82" s="8"/>
      <c r="IF82" s="8"/>
      <c r="IG82" s="8"/>
      <c r="IH82" s="8"/>
      <c r="II82" s="8"/>
      <c r="IJ82" s="8"/>
      <c r="IK82" s="8"/>
      <c r="IL82" s="8"/>
      <c r="IM82" s="8"/>
      <c r="IN82" s="8"/>
      <c r="IO82" s="8"/>
      <c r="IP82" s="8"/>
    </row>
    <row r="83" spans="1:250" s="8" customFormat="1" ht="34.5" customHeight="1" x14ac:dyDescent="0.25">
      <c r="C83" s="137" t="s">
        <v>92</v>
      </c>
      <c r="D83" s="137"/>
      <c r="E83" s="137"/>
      <c r="F83" s="160">
        <f>F79+F67</f>
        <v>142213.35</v>
      </c>
      <c r="G83" s="423">
        <f>G79+G67</f>
        <v>142213.35</v>
      </c>
      <c r="H83" s="422" t="s">
        <v>6</v>
      </c>
      <c r="I83" s="421"/>
      <c r="J83" s="45"/>
      <c r="K83" s="420">
        <f>SUMPRODUCT($F67*K67+$F79*K79)/$F83</f>
        <v>4143.6174831687749</v>
      </c>
      <c r="L83" s="420">
        <f>SUMPRODUCT($F67*L67+$F79*L79)/$F83</f>
        <v>3383.6293196102902</v>
      </c>
      <c r="M83"/>
      <c r="O83"/>
    </row>
    <row r="84" spans="1:250" s="8" customFormat="1" ht="40.5" customHeight="1" x14ac:dyDescent="0.25">
      <c r="C84" s="417" t="s">
        <v>91</v>
      </c>
      <c r="D84" s="417"/>
      <c r="E84" s="417"/>
      <c r="F84" s="419">
        <f>+F83+F82</f>
        <v>330033.05000000005</v>
      </c>
      <c r="G84" s="418">
        <f>SUM(G82:G83)</f>
        <v>331636.69</v>
      </c>
      <c r="H84" s="417"/>
      <c r="I84" s="416"/>
      <c r="J84" s="415"/>
      <c r="K84" s="415">
        <f>SUMPRODUCT($F82*K82+$F83*K83)/$F84</f>
        <v>4113.8911555496989</v>
      </c>
      <c r="L84" s="415">
        <f>SUMPRODUCT($F82*L82+$F83*L83)/$F84</f>
        <v>3393.0166205151631</v>
      </c>
      <c r="M84"/>
      <c r="O84"/>
    </row>
    <row r="86" spans="1:250" x14ac:dyDescent="0.25">
      <c r="C86" t="s">
        <v>454</v>
      </c>
      <c r="G86" s="413"/>
    </row>
    <row r="87" spans="1:250" x14ac:dyDescent="0.25">
      <c r="C87" t="s">
        <v>453</v>
      </c>
      <c r="G87" s="413"/>
    </row>
    <row r="88" spans="1:250" x14ac:dyDescent="0.25">
      <c r="B88" s="17"/>
      <c r="C88" s="17"/>
      <c r="D88" s="17"/>
      <c r="E88" s="17"/>
      <c r="F88" s="17"/>
      <c r="G88" s="17"/>
      <c r="H88" s="2"/>
      <c r="I88" s="2"/>
      <c r="J88" s="2"/>
      <c r="K88" s="16"/>
      <c r="L88" s="176"/>
    </row>
    <row r="89" spans="1:250" x14ac:dyDescent="0.25">
      <c r="B89" s="17"/>
      <c r="C89" s="17"/>
      <c r="D89" s="17"/>
      <c r="E89" s="17"/>
      <c r="F89" s="17"/>
      <c r="G89" s="17"/>
      <c r="H89" s="17"/>
      <c r="I89" s="17"/>
      <c r="J89" s="17"/>
      <c r="K89" s="9"/>
    </row>
    <row r="90" spans="1:250" x14ac:dyDescent="0.25">
      <c r="B90" s="17"/>
      <c r="C90" s="17"/>
      <c r="D90" s="17"/>
      <c r="E90" s="17"/>
      <c r="F90" s="17"/>
      <c r="G90" s="17"/>
      <c r="H90" s="17"/>
      <c r="I90" s="17"/>
      <c r="J90" s="17"/>
      <c r="K90" s="17"/>
      <c r="L90" s="17"/>
    </row>
    <row r="91" spans="1:250" ht="15.75" x14ac:dyDescent="0.25">
      <c r="B91" s="98"/>
      <c r="C91" s="98"/>
      <c r="D91" s="98"/>
      <c r="E91" s="98"/>
      <c r="F91" s="414"/>
      <c r="G91" s="98"/>
      <c r="H91" s="98"/>
      <c r="I91" s="4"/>
    </row>
  </sheetData>
  <mergeCells count="28">
    <mergeCell ref="B3:L3"/>
    <mergeCell ref="N6:N10"/>
    <mergeCell ref="M7:M8"/>
    <mergeCell ref="M9:M10"/>
    <mergeCell ref="N11:N17"/>
    <mergeCell ref="M12:M13"/>
    <mergeCell ref="M16:M17"/>
    <mergeCell ref="N18:N23"/>
    <mergeCell ref="N24:N28"/>
    <mergeCell ref="N30:N36"/>
    <mergeCell ref="N37:N43"/>
    <mergeCell ref="N44:N51"/>
    <mergeCell ref="N52:N55"/>
    <mergeCell ref="N59:N61"/>
    <mergeCell ref="N62:N65"/>
    <mergeCell ref="B66:D66"/>
    <mergeCell ref="B67:D67"/>
    <mergeCell ref="H67:I67"/>
    <mergeCell ref="B68:D68"/>
    <mergeCell ref="B88:G88"/>
    <mergeCell ref="B89:J89"/>
    <mergeCell ref="B90:L90"/>
    <mergeCell ref="B69:C69"/>
    <mergeCell ref="B70:C70"/>
    <mergeCell ref="C72:D76"/>
    <mergeCell ref="H79:I79"/>
    <mergeCell ref="C81:E81"/>
    <mergeCell ref="H83:I83"/>
  </mergeCells>
  <conditionalFormatting sqref="C62:C63">
    <cfRule type="expression" dxfId="226" priority="1" stopIfTrue="1">
      <formula>IF(L62&lt;#REF!,TRUE,FALSE)</formula>
    </cfRule>
    <cfRule type="expression" dxfId="225" priority="2" stopIfTrue="1">
      <formula>IF(L62&lt;#REF!,TRUE,FALSE)</formula>
    </cfRule>
    <cfRule type="expression" dxfId="224" priority="3" stopIfTrue="1">
      <formula>IF(L62&gt;#REF!,TRUE,FALSE)</formula>
    </cfRule>
    <cfRule type="expression" dxfId="223" priority="4" stopIfTrue="1">
      <formula>IF(#REF!&lt;#REF!,TRUE,FALSE)</formula>
    </cfRule>
    <cfRule type="expression" dxfId="222" priority="5" stopIfTrue="1">
      <formula>IF(#REF!&lt;#REF!,TRUE,FALSE)</formula>
    </cfRule>
    <cfRule type="expression" dxfId="221" priority="6" stopIfTrue="1">
      <formula>IF(#REF!&gt;#REF!,TRUE,FALSE)</formula>
    </cfRule>
    <cfRule type="expression" dxfId="220" priority="7" stopIfTrue="1">
      <formula>IF(#REF!&lt;#REF!,TRUE,FALSE)</formula>
    </cfRule>
    <cfRule type="expression" dxfId="219" priority="8" stopIfTrue="1">
      <formula>IF(#REF!&lt;#REF!,TRUE,FALSE)</formula>
    </cfRule>
    <cfRule type="expression" dxfId="218" priority="9" stopIfTrue="1">
      <formula>IF(#REF!&gt;#REF!,TRUE,FALSE)</formula>
    </cfRule>
    <cfRule type="expression" dxfId="217" priority="10" stopIfTrue="1">
      <formula>IF(L62&lt;#REF!,TRUE,FALSE)</formula>
    </cfRule>
    <cfRule type="expression" dxfId="216" priority="11" stopIfTrue="1">
      <formula>IF(L62&lt;#REF!,TRUE,FALSE)</formula>
    </cfRule>
    <cfRule type="expression" dxfId="215" priority="12" stopIfTrue="1">
      <formula>IF(L62&gt;#REF!,TRUE,FALSE)</formula>
    </cfRule>
    <cfRule type="expression" dxfId="214" priority="13" stopIfTrue="1">
      <formula>IF(#REF!&lt;#REF!,TRUE,FALSE)</formula>
    </cfRule>
    <cfRule type="expression" dxfId="213" priority="14" stopIfTrue="1">
      <formula>IF(#REF!&lt;#REF!,TRUE,FALSE)</formula>
    </cfRule>
    <cfRule type="expression" dxfId="212" priority="15" stopIfTrue="1">
      <formula>IF(#REF!&gt;#REF!,TRUE,FALSE)</formula>
    </cfRule>
    <cfRule type="expression" dxfId="211" priority="16" stopIfTrue="1">
      <formula>IF(#REF!&lt;#REF!,TRUE,FALSE)</formula>
    </cfRule>
    <cfRule type="expression" dxfId="210" priority="17" stopIfTrue="1">
      <formula>IF(#REF!&lt;#REF!,TRUE,FALSE)</formula>
    </cfRule>
    <cfRule type="expression" dxfId="209" priority="18" stopIfTrue="1">
      <formula>IF(#REF!&gt;#REF!,TRUE,FALSE)</formula>
    </cfRule>
    <cfRule type="expression" dxfId="208" priority="19" stopIfTrue="1">
      <formula>IF(L62&lt;#REF!,TRUE,FALSE)</formula>
    </cfRule>
    <cfRule type="expression" dxfId="207" priority="20" stopIfTrue="1">
      <formula>IF(L62&lt;#REF!,TRUE,FALSE)</formula>
    </cfRule>
    <cfRule type="expression" dxfId="206" priority="21" stopIfTrue="1">
      <formula>IF(L62&gt;#REF!,TRUE,FALSE)</formula>
    </cfRule>
    <cfRule type="expression" dxfId="205" priority="22" stopIfTrue="1">
      <formula>IF(#REF!&lt;#REF!,TRUE,FALSE)</formula>
    </cfRule>
    <cfRule type="expression" dxfId="204" priority="23" stopIfTrue="1">
      <formula>IF(#REF!&lt;#REF!,TRUE,FALSE)</formula>
    </cfRule>
    <cfRule type="expression" dxfId="203" priority="24" stopIfTrue="1">
      <formula>IF(#REF!&gt;#REF!,TRUE,FALSE)</formula>
    </cfRule>
    <cfRule type="expression" dxfId="202" priority="25" stopIfTrue="1">
      <formula>IF(#REF!&lt;#REF!,TRUE,FALSE)</formula>
    </cfRule>
    <cfRule type="expression" dxfId="201" priority="26" stopIfTrue="1">
      <formula>IF(#REF!&lt;#REF!,TRUE,FALSE)</formula>
    </cfRule>
    <cfRule type="expression" dxfId="200" priority="27" stopIfTrue="1">
      <formula>IF(#REF!&gt;#REF!,TRUE,FALSE)</formula>
    </cfRule>
    <cfRule type="expression" dxfId="199" priority="28" stopIfTrue="1">
      <formula>IF(L62&lt;#REF!,TRUE,FALSE)</formula>
    </cfRule>
    <cfRule type="expression" dxfId="198" priority="29" stopIfTrue="1">
      <formula>IF(L62&lt;#REF!,TRUE,FALSE)</formula>
    </cfRule>
    <cfRule type="expression" dxfId="197" priority="30" stopIfTrue="1">
      <formula>IF(L62&gt;#REF!,TRUE,FALSE)</formula>
    </cfRule>
    <cfRule type="expression" dxfId="196" priority="31" stopIfTrue="1">
      <formula>IF(#REF!&lt;#REF!,TRUE,FALSE)</formula>
    </cfRule>
    <cfRule type="expression" dxfId="195" priority="32" stopIfTrue="1">
      <formula>IF(#REF!&lt;#REF!,TRUE,FALSE)</formula>
    </cfRule>
    <cfRule type="expression" dxfId="194" priority="33" stopIfTrue="1">
      <formula>IF(#REF!&gt;#REF!,TRUE,FALSE)</formula>
    </cfRule>
    <cfRule type="expression" dxfId="193" priority="34" stopIfTrue="1">
      <formula>IF(#REF!&lt;#REF!,TRUE,FALSE)</formula>
    </cfRule>
    <cfRule type="expression" dxfId="192" priority="35" stopIfTrue="1">
      <formula>IF(#REF!&lt;#REF!,TRUE,FALSE)</formula>
    </cfRule>
    <cfRule type="expression" dxfId="191" priority="36" stopIfTrue="1">
      <formula>IF(#REF!&gt;#REF!,TRUE,FALSE)</formula>
    </cfRule>
    <cfRule type="expression" dxfId="190" priority="37" stopIfTrue="1">
      <formula>IF(#REF!&lt;#REF!,TRUE,FALSE)</formula>
    </cfRule>
    <cfRule type="expression" dxfId="189" priority="38" stopIfTrue="1">
      <formula>IF(#REF!&lt;#REF!,TRUE,FALSE)</formula>
    </cfRule>
    <cfRule type="expression" dxfId="188" priority="39" stopIfTrue="1">
      <formula>IF(#REF!&gt;#REF!,TRUE,FALSE)</formula>
    </cfRule>
    <cfRule type="expression" dxfId="187" priority="40" stopIfTrue="1">
      <formula>IF(#REF!&lt;#REF!,TRUE,FALSE)</formula>
    </cfRule>
    <cfRule type="expression" dxfId="186" priority="41" stopIfTrue="1">
      <formula>IF(#REF!&lt;#REF!,TRUE,FALSE)</formula>
    </cfRule>
    <cfRule type="expression" dxfId="185" priority="42" stopIfTrue="1">
      <formula>IF(#REF!&gt;#REF!,TRUE,FALSE)</formula>
    </cfRule>
    <cfRule type="expression" dxfId="184" priority="43" stopIfTrue="1">
      <formula>IF(L62&lt;#REF!,TRUE,FALSE)</formula>
    </cfRule>
    <cfRule type="expression" dxfId="183" priority="44" stopIfTrue="1">
      <formula>IF(L62&lt;#REF!,TRUE,FALSE)</formula>
    </cfRule>
    <cfRule type="expression" dxfId="182" priority="45" stopIfTrue="1">
      <formula>IF(L62&gt;#REF!,TRUE,FALSE)</formula>
    </cfRule>
    <cfRule type="expression" dxfId="181" priority="46" stopIfTrue="1">
      <formula>IF(#REF!&lt;#REF!,TRUE,FALSE)</formula>
    </cfRule>
    <cfRule type="expression" dxfId="180" priority="47" stopIfTrue="1">
      <formula>IF(#REF!&lt;#REF!,TRUE,FALSE)</formula>
    </cfRule>
    <cfRule type="expression" dxfId="179" priority="48" stopIfTrue="1">
      <formula>IF(#REF!&gt;#REF!,TRUE,FALSE)</formula>
    </cfRule>
    <cfRule type="expression" dxfId="178" priority="49" stopIfTrue="1">
      <formula>IF(#REF!&lt;#REF!,TRUE,FALSE)</formula>
    </cfRule>
    <cfRule type="expression" dxfId="177" priority="50" stopIfTrue="1">
      <formula>IF(#REF!&lt;#REF!,TRUE,FALSE)</formula>
    </cfRule>
    <cfRule type="expression" dxfId="176" priority="51" stopIfTrue="1">
      <formula>IF(#REF!&gt;#REF!,TRUE,FALSE)</formula>
    </cfRule>
    <cfRule type="expression" dxfId="175" priority="52" stopIfTrue="1">
      <formula>IF(L62&lt;#REF!,TRUE,FALSE)</formula>
    </cfRule>
    <cfRule type="expression" dxfId="174" priority="53" stopIfTrue="1">
      <formula>IF(L62&lt;#REF!,TRUE,FALSE)</formula>
    </cfRule>
    <cfRule type="expression" dxfId="173" priority="54" stopIfTrue="1">
      <formula>IF(L62&gt;#REF!,TRUE,FALSE)</formula>
    </cfRule>
    <cfRule type="expression" dxfId="172" priority="55" stopIfTrue="1">
      <formula>IF(#REF!&lt;#REF!,TRUE,FALSE)</formula>
    </cfRule>
    <cfRule type="expression" dxfId="171" priority="56" stopIfTrue="1">
      <formula>IF(#REF!&lt;#REF!,TRUE,FALSE)</formula>
    </cfRule>
    <cfRule type="expression" dxfId="170" priority="57" stopIfTrue="1">
      <formula>IF(#REF!&gt;#REF!,TRUE,FALSE)</formula>
    </cfRule>
    <cfRule type="expression" dxfId="169" priority="58" stopIfTrue="1">
      <formula>IF(#REF!&lt;#REF!,TRUE,FALSE)</formula>
    </cfRule>
    <cfRule type="expression" dxfId="168" priority="59" stopIfTrue="1">
      <formula>IF(#REF!&gt;#REF!,TRUE,FALSE)</formula>
    </cfRule>
    <cfRule type="expression" dxfId="167" priority="60" stopIfTrue="1">
      <formula>IF(L62&lt;#REF!,TRUE,FALSE)</formula>
    </cfRule>
    <cfRule type="expression" dxfId="166" priority="61" stopIfTrue="1">
      <formula>IF(L62&lt;#REF!,TRUE,FALSE)</formula>
    </cfRule>
    <cfRule type="expression" dxfId="165" priority="62" stopIfTrue="1">
      <formula>IF(L62&gt;#REF!,TRUE,FALSE)</formula>
    </cfRule>
    <cfRule type="expression" dxfId="164" priority="63" stopIfTrue="1">
      <formula>IF(#REF!&lt;#REF!,TRUE,FALSE)</formula>
    </cfRule>
    <cfRule type="expression" dxfId="163" priority="64" stopIfTrue="1">
      <formula>IF(#REF!&lt;#REF!,TRUE,FALSE)</formula>
    </cfRule>
    <cfRule type="expression" dxfId="162" priority="65" stopIfTrue="1">
      <formula>IF(#REF!&gt;#REF!,TRUE,FALSE)</formula>
    </cfRule>
    <cfRule type="expression" dxfId="161" priority="66" stopIfTrue="1">
      <formula>IF(#REF!&lt;#REF!,TRUE,FALSE)</formula>
    </cfRule>
    <cfRule type="expression" dxfId="160" priority="67" stopIfTrue="1">
      <formula>IF(#REF!&lt;#REF!,TRUE,FALSE)</formula>
    </cfRule>
    <cfRule type="expression" dxfId="159" priority="68" stopIfTrue="1">
      <formula>IF(#REF!&gt;#REF!,TRUE,FALSE)</formula>
    </cfRule>
    <cfRule type="expression" dxfId="158" priority="69" stopIfTrue="1">
      <formula>IF(#REF!&lt;#REF!,TRUE,FALSE)</formula>
    </cfRule>
    <cfRule type="expression" dxfId="157" priority="70" stopIfTrue="1">
      <formula>IF(#REF!&lt;#REF!,TRUE,FALSE)</formula>
    </cfRule>
    <cfRule type="expression" dxfId="156" priority="71" stopIfTrue="1">
      <formula>IF(#REF!&gt;#REF!,TRUE,FALSE)</formula>
    </cfRule>
    <cfRule type="expression" dxfId="155" priority="72" stopIfTrue="1">
      <formula>IF(#REF!&lt;#REF!,TRUE,FALSE)</formula>
    </cfRule>
    <cfRule type="expression" dxfId="154" priority="73" stopIfTrue="1">
      <formula>IF(#REF!&lt;#REF!,TRUE,FALSE)</formula>
    </cfRule>
    <cfRule type="expression" dxfId="153" priority="74" stopIfTrue="1">
      <formula>IF(#REF!&gt;#REF!,TRUE,FALSE)</formula>
    </cfRule>
    <cfRule type="expression" dxfId="152" priority="75" stopIfTrue="1">
      <formula>IF(#REF!&lt;#REF!,TRUE,FALSE)</formula>
    </cfRule>
    <cfRule type="expression" dxfId="151" priority="76" stopIfTrue="1">
      <formula>IF(#REF!&lt;#REF!,TRUE,FALSE)</formula>
    </cfRule>
    <cfRule type="expression" dxfId="150" priority="77" stopIfTrue="1">
      <formula>IF(#REF!&gt;#REF!,TRUE,FALSE)</formula>
    </cfRule>
    <cfRule type="expression" dxfId="149" priority="78" stopIfTrue="1">
      <formula>IF(#REF!&lt;#REF!,TRUE,FALSE)</formula>
    </cfRule>
    <cfRule type="expression" dxfId="148" priority="79" stopIfTrue="1">
      <formula>IF(#REF!&lt;#REF!,TRUE,FALSE)</formula>
    </cfRule>
    <cfRule type="expression" dxfId="147" priority="80" stopIfTrue="1">
      <formula>IF(#REF!&gt;#REF!,TRUE,FALSE)</formula>
    </cfRule>
    <cfRule type="expression" dxfId="146" priority="81" stopIfTrue="1">
      <formula>IF(#REF!&lt;#REF!,TRUE,FALSE)</formula>
    </cfRule>
    <cfRule type="expression" dxfId="145" priority="82" stopIfTrue="1">
      <formula>IF(#REF!&lt;#REF!,TRUE,FALSE)</formula>
    </cfRule>
    <cfRule type="expression" dxfId="144" priority="83" stopIfTrue="1">
      <formula>IF(#REF!&gt;#REF!,TRUE,FALSE)</formula>
    </cfRule>
    <cfRule type="expression" dxfId="143" priority="84" stopIfTrue="1">
      <formula>IF(L62&lt;#REF!,TRUE,FALSE)</formula>
    </cfRule>
    <cfRule type="expression" dxfId="142" priority="85" stopIfTrue="1">
      <formula>IF(L62&lt;#REF!,TRUE,FALSE)</formula>
    </cfRule>
    <cfRule type="expression" dxfId="141" priority="86" stopIfTrue="1">
      <formula>IF(L62&gt;#REF!,TRUE,FALSE)</formula>
    </cfRule>
    <cfRule type="expression" dxfId="140" priority="87" stopIfTrue="1">
      <formula>IF(#REF!&lt;#REF!,TRUE,FALSE)</formula>
    </cfRule>
    <cfRule type="expression" dxfId="139" priority="88" stopIfTrue="1">
      <formula>IF(#REF!&lt;#REF!,TRUE,FALSE)</formula>
    </cfRule>
    <cfRule type="expression" dxfId="138" priority="89" stopIfTrue="1">
      <formula>IF(#REF!&gt;#REF!,TRUE,FALSE)</formula>
    </cfRule>
    <cfRule type="expression" dxfId="137" priority="90" stopIfTrue="1">
      <formula>IF(#REF!&lt;#REF!,TRUE,FALSE)</formula>
    </cfRule>
    <cfRule type="expression" dxfId="136" priority="91" stopIfTrue="1">
      <formula>IF(#REF!&lt;#REF!,TRUE,FALSE)</formula>
    </cfRule>
    <cfRule type="expression" dxfId="135" priority="92" stopIfTrue="1">
      <formula>IF(#REF!&gt;#REF!,TRUE,FALSE)</formula>
    </cfRule>
    <cfRule type="expression" dxfId="134" priority="93" stopIfTrue="1">
      <formula>IF(L62&lt;#REF!,TRUE,FALSE)</formula>
    </cfRule>
    <cfRule type="expression" dxfId="133" priority="94" stopIfTrue="1">
      <formula>IF(L62&lt;#REF!,TRUE,FALSE)</formula>
    </cfRule>
    <cfRule type="expression" dxfId="132" priority="95" stopIfTrue="1">
      <formula>IF(L62&gt;#REF!,TRUE,FALSE)</formula>
    </cfRule>
    <cfRule type="expression" dxfId="131" priority="96" stopIfTrue="1">
      <formula>IF(#REF!&lt;#REF!,TRUE,FALSE)</formula>
    </cfRule>
    <cfRule type="expression" dxfId="130" priority="97" stopIfTrue="1">
      <formula>IF(#REF!&lt;#REF!,TRUE,FALSE)</formula>
    </cfRule>
    <cfRule type="expression" dxfId="129" priority="98" stopIfTrue="1">
      <formula>IF(#REF!&gt;#REF!,TRUE,FALSE)</formula>
    </cfRule>
    <cfRule type="expression" dxfId="128" priority="99" stopIfTrue="1">
      <formula>IF(#REF!&lt;#REF!,TRUE,FALSE)</formula>
    </cfRule>
    <cfRule type="expression" dxfId="127" priority="100" stopIfTrue="1">
      <formula>IF(#REF!&lt;#REF!,TRUE,FALSE)</formula>
    </cfRule>
    <cfRule type="expression" dxfId="126" priority="101" stopIfTrue="1">
      <formula>IF(#REF!&gt;#REF!,TRUE,FALSE)</formula>
    </cfRule>
    <cfRule type="expression" dxfId="125" priority="102" stopIfTrue="1">
      <formula>IF(L62&lt;#REF!,TRUE,FALSE)</formula>
    </cfRule>
    <cfRule type="expression" dxfId="124" priority="103" stopIfTrue="1">
      <formula>IF(L62&lt;#REF!,TRUE,FALSE)</formula>
    </cfRule>
    <cfRule type="expression" dxfId="123" priority="104" stopIfTrue="1">
      <formula>IF(L62&gt;#REF!,TRUE,FALSE)</formula>
    </cfRule>
    <cfRule type="expression" dxfId="122" priority="105" stopIfTrue="1">
      <formula>IF(#REF!&lt;#REF!,TRUE,FALSE)</formula>
    </cfRule>
    <cfRule type="expression" dxfId="121" priority="106" stopIfTrue="1">
      <formula>IF(#REF!&lt;#REF!,TRUE,FALSE)</formula>
    </cfRule>
    <cfRule type="expression" dxfId="120" priority="107" stopIfTrue="1">
      <formula>IF(#REF!&gt;#REF!,TRUE,FALSE)</formula>
    </cfRule>
    <cfRule type="expression" dxfId="119" priority="108" stopIfTrue="1">
      <formula>IF(#REF!&lt;#REF!,TRUE,FALSE)</formula>
    </cfRule>
    <cfRule type="expression" dxfId="118" priority="109" stopIfTrue="1">
      <formula>IF(#REF!&lt;#REF!,TRUE,FALSE)</formula>
    </cfRule>
    <cfRule type="expression" dxfId="117" priority="110" stopIfTrue="1">
      <formula>IF(#REF!&gt;#REF!,TRUE,FALSE)</formula>
    </cfRule>
    <cfRule type="expression" dxfId="116" priority="111" stopIfTrue="1">
      <formula>IF(#REF!&lt;#REF!,TRUE,FALSE)</formula>
    </cfRule>
    <cfRule type="expression" dxfId="115" priority="112" stopIfTrue="1">
      <formula>IF(#REF!&lt;#REF!,TRUE,FALSE)</formula>
    </cfRule>
    <cfRule type="expression" dxfId="114" priority="113" stopIfTrue="1">
      <formula>IF(#REF!&gt;#REF!,TRUE,FALSE)</formula>
    </cfRule>
  </conditionalFormatting>
  <conditionalFormatting sqref="C63">
    <cfRule type="expression" dxfId="113" priority="114" stopIfTrue="1">
      <formula>IF(L63&lt;#REF!,TRUE,FALSE)</formula>
    </cfRule>
    <cfRule type="expression" dxfId="112" priority="115" stopIfTrue="1">
      <formula>IF(L63&lt;#REF!,TRUE,FALSE)</formula>
    </cfRule>
    <cfRule type="expression" dxfId="111" priority="116" stopIfTrue="1">
      <formula>IF(L63&gt;#REF!,TRUE,FALSE)</formula>
    </cfRule>
    <cfRule type="expression" dxfId="110" priority="117" stopIfTrue="1">
      <formula>IF(#REF!&lt;#REF!,TRUE,FALSE)</formula>
    </cfRule>
    <cfRule type="expression" dxfId="109" priority="118" stopIfTrue="1">
      <formula>IF(#REF!&lt;#REF!,TRUE,FALSE)</formula>
    </cfRule>
    <cfRule type="expression" dxfId="108" priority="119" stopIfTrue="1">
      <formula>IF(#REF!&gt;#REF!,TRUE,FALSE)</formula>
    </cfRule>
    <cfRule type="expression" dxfId="107" priority="120" stopIfTrue="1">
      <formula>IF(#REF!&lt;#REF!,TRUE,FALSE)</formula>
    </cfRule>
    <cfRule type="expression" dxfId="106" priority="121" stopIfTrue="1">
      <formula>IF(#REF!&lt;#REF!,TRUE,FALSE)</formula>
    </cfRule>
    <cfRule type="expression" dxfId="105" priority="122" stopIfTrue="1">
      <formula>IF(#REF!&gt;#REF!,TRUE,FALSE)</formula>
    </cfRule>
    <cfRule type="expression" dxfId="104" priority="123" stopIfTrue="1">
      <formula>IF(L63&lt;#REF!,TRUE,FALSE)</formula>
    </cfRule>
    <cfRule type="expression" dxfId="103" priority="124" stopIfTrue="1">
      <formula>IF(L63&lt;#REF!,TRUE,FALSE)</formula>
    </cfRule>
    <cfRule type="expression" dxfId="102" priority="125" stopIfTrue="1">
      <formula>IF(L63&gt;#REF!,TRUE,FALSE)</formula>
    </cfRule>
    <cfRule type="expression" dxfId="101" priority="126" stopIfTrue="1">
      <formula>IF(#REF!&lt;#REF!,TRUE,FALSE)</formula>
    </cfRule>
    <cfRule type="expression" dxfId="100" priority="127" stopIfTrue="1">
      <formula>IF(#REF!&lt;#REF!,TRUE,FALSE)</formula>
    </cfRule>
    <cfRule type="expression" dxfId="99" priority="128" stopIfTrue="1">
      <formula>IF(#REF!&gt;#REF!,TRUE,FALSE)</formula>
    </cfRule>
    <cfRule type="expression" dxfId="98" priority="129" stopIfTrue="1">
      <formula>IF(#REF!&lt;#REF!,TRUE,FALSE)</formula>
    </cfRule>
    <cfRule type="expression" dxfId="97" priority="130" stopIfTrue="1">
      <formula>IF(#REF!&lt;#REF!,TRUE,FALSE)</formula>
    </cfRule>
    <cfRule type="expression" dxfId="96" priority="131" stopIfTrue="1">
      <formula>IF(#REF!&gt;#REF!,TRUE,FALSE)</formula>
    </cfRule>
    <cfRule type="expression" dxfId="95" priority="132" stopIfTrue="1">
      <formula>IF(L63&lt;#REF!,TRUE,FALSE)</formula>
    </cfRule>
    <cfRule type="expression" dxfId="94" priority="133" stopIfTrue="1">
      <formula>IF(L63&lt;#REF!,TRUE,FALSE)</formula>
    </cfRule>
    <cfRule type="expression" dxfId="93" priority="134" stopIfTrue="1">
      <formula>IF(L63&gt;#REF!,TRUE,FALSE)</formula>
    </cfRule>
    <cfRule type="expression" dxfId="92" priority="135" stopIfTrue="1">
      <formula>IF(#REF!&lt;#REF!,TRUE,FALSE)</formula>
    </cfRule>
    <cfRule type="expression" dxfId="91" priority="136" stopIfTrue="1">
      <formula>IF(#REF!&lt;#REF!,TRUE,FALSE)</formula>
    </cfRule>
    <cfRule type="expression" dxfId="90" priority="137" stopIfTrue="1">
      <formula>IF(#REF!&gt;#REF!,TRUE,FALSE)</formula>
    </cfRule>
    <cfRule type="expression" dxfId="89" priority="138" stopIfTrue="1">
      <formula>IF(#REF!&lt;#REF!,TRUE,FALSE)</formula>
    </cfRule>
    <cfRule type="expression" dxfId="88" priority="139" stopIfTrue="1">
      <formula>IF(#REF!&lt;#REF!,TRUE,FALSE)</formula>
    </cfRule>
    <cfRule type="expression" dxfId="87" priority="140" stopIfTrue="1">
      <formula>IF(#REF!&gt;#REF!,TRUE,FALSE)</formula>
    </cfRule>
    <cfRule type="expression" dxfId="86" priority="141" stopIfTrue="1">
      <formula>IF(L63&lt;#REF!,TRUE,FALSE)</formula>
    </cfRule>
    <cfRule type="expression" dxfId="85" priority="142" stopIfTrue="1">
      <formula>IF(L63&lt;#REF!,TRUE,FALSE)</formula>
    </cfRule>
    <cfRule type="expression" dxfId="84" priority="143" stopIfTrue="1">
      <formula>IF(L63&gt;#REF!,TRUE,FALSE)</formula>
    </cfRule>
    <cfRule type="expression" dxfId="83" priority="144" stopIfTrue="1">
      <formula>IF(#REF!&lt;#REF!,TRUE,FALSE)</formula>
    </cfRule>
    <cfRule type="expression" dxfId="82" priority="145" stopIfTrue="1">
      <formula>IF(#REF!&lt;#REF!,TRUE,FALSE)</formula>
    </cfRule>
    <cfRule type="expression" dxfId="81" priority="146" stopIfTrue="1">
      <formula>IF(#REF!&gt;#REF!,TRUE,FALSE)</formula>
    </cfRule>
    <cfRule type="expression" dxfId="80" priority="147" stopIfTrue="1">
      <formula>IF(#REF!&lt;#REF!,TRUE,FALSE)</formula>
    </cfRule>
    <cfRule type="expression" dxfId="79" priority="148" stopIfTrue="1">
      <formula>IF(#REF!&lt;#REF!,TRUE,FALSE)</formula>
    </cfRule>
    <cfRule type="expression" dxfId="78" priority="149" stopIfTrue="1">
      <formula>IF(#REF!&gt;#REF!,TRUE,FALSE)</formula>
    </cfRule>
    <cfRule type="expression" dxfId="77" priority="150" stopIfTrue="1">
      <formula>IF(#REF!&lt;#REF!,TRUE,FALSE)</formula>
    </cfRule>
    <cfRule type="expression" dxfId="76" priority="151" stopIfTrue="1">
      <formula>IF(#REF!&lt;#REF!,TRUE,FALSE)</formula>
    </cfRule>
    <cfRule type="expression" dxfId="75" priority="152" stopIfTrue="1">
      <formula>IF(#REF!&gt;#REF!,TRUE,FALSE)</formula>
    </cfRule>
    <cfRule type="expression" dxfId="74" priority="153" stopIfTrue="1">
      <formula>IF(#REF!&lt;#REF!,TRUE,FALSE)</formula>
    </cfRule>
    <cfRule type="expression" dxfId="73" priority="154" stopIfTrue="1">
      <formula>IF(#REF!&lt;#REF!,TRUE,FALSE)</formula>
    </cfRule>
    <cfRule type="expression" dxfId="72" priority="155" stopIfTrue="1">
      <formula>IF(#REF!&gt;#REF!,TRUE,FALSE)</formula>
    </cfRule>
    <cfRule type="expression" dxfId="71" priority="156" stopIfTrue="1">
      <formula>IF(L63&lt;#REF!,TRUE,FALSE)</formula>
    </cfRule>
    <cfRule type="expression" dxfId="70" priority="157" stopIfTrue="1">
      <formula>IF(L63&lt;#REF!,TRUE,FALSE)</formula>
    </cfRule>
    <cfRule type="expression" dxfId="69" priority="158" stopIfTrue="1">
      <formula>IF(L63&gt;#REF!,TRUE,FALSE)</formula>
    </cfRule>
    <cfRule type="expression" dxfId="68" priority="159" stopIfTrue="1">
      <formula>IF(#REF!&lt;#REF!,TRUE,FALSE)</formula>
    </cfRule>
    <cfRule type="expression" dxfId="67" priority="160" stopIfTrue="1">
      <formula>IF(#REF!&lt;#REF!,TRUE,FALSE)</formula>
    </cfRule>
    <cfRule type="expression" dxfId="66" priority="161" stopIfTrue="1">
      <formula>IF(#REF!&gt;#REF!,TRUE,FALSE)</formula>
    </cfRule>
    <cfRule type="expression" dxfId="65" priority="162" stopIfTrue="1">
      <formula>IF(#REF!&lt;#REF!,TRUE,FALSE)</formula>
    </cfRule>
    <cfRule type="expression" dxfId="64" priority="163" stopIfTrue="1">
      <formula>IF(#REF!&lt;#REF!,TRUE,FALSE)</formula>
    </cfRule>
    <cfRule type="expression" dxfId="63" priority="164" stopIfTrue="1">
      <formula>IF(#REF!&gt;#REF!,TRUE,FALSE)</formula>
    </cfRule>
    <cfRule type="expression" dxfId="62" priority="165" stopIfTrue="1">
      <formula>IF(L63&lt;#REF!,TRUE,FALSE)</formula>
    </cfRule>
    <cfRule type="expression" dxfId="61" priority="166" stopIfTrue="1">
      <formula>IF(L63&lt;#REF!,TRUE,FALSE)</formula>
    </cfRule>
    <cfRule type="expression" dxfId="60" priority="167" stopIfTrue="1">
      <formula>IF(L63&gt;#REF!,TRUE,FALSE)</formula>
    </cfRule>
    <cfRule type="expression" dxfId="59" priority="168" stopIfTrue="1">
      <formula>IF(#REF!&lt;#REF!,TRUE,FALSE)</formula>
    </cfRule>
    <cfRule type="expression" dxfId="58" priority="169" stopIfTrue="1">
      <formula>IF(#REF!&lt;#REF!,TRUE,FALSE)</formula>
    </cfRule>
    <cfRule type="expression" dxfId="57" priority="170" stopIfTrue="1">
      <formula>IF(#REF!&gt;#REF!,TRUE,FALSE)</formula>
    </cfRule>
    <cfRule type="expression" dxfId="56" priority="171" stopIfTrue="1">
      <formula>IF(#REF!&lt;#REF!,TRUE,FALSE)</formula>
    </cfRule>
    <cfRule type="expression" dxfId="55" priority="172" stopIfTrue="1">
      <formula>IF(#REF!&lt;#REF!,TRUE,FALSE)</formula>
    </cfRule>
    <cfRule type="expression" dxfId="54" priority="173" stopIfTrue="1">
      <formula>IF(#REF!&gt;#REF!,TRUE,FALSE)</formula>
    </cfRule>
    <cfRule type="expression" dxfId="53" priority="174" stopIfTrue="1">
      <formula>IF(#REF!&lt;#REF!,TRUE,FALSE)</formula>
    </cfRule>
    <cfRule type="expression" dxfId="52" priority="175" stopIfTrue="1">
      <formula>IF(#REF!&lt;#REF!,TRUE,FALSE)</formula>
    </cfRule>
    <cfRule type="expression" dxfId="51" priority="176" stopIfTrue="1">
      <formula>IF(#REF!&gt;#REF!,TRUE,FALSE)</formula>
    </cfRule>
    <cfRule type="expression" dxfId="50" priority="177" stopIfTrue="1">
      <formula>IF(L63&lt;#REF!,TRUE,FALSE)</formula>
    </cfRule>
    <cfRule type="expression" dxfId="49" priority="178" stopIfTrue="1">
      <formula>IF(L63&lt;#REF!,TRUE,FALSE)</formula>
    </cfRule>
    <cfRule type="expression" dxfId="48" priority="179" stopIfTrue="1">
      <formula>IF(L63&gt;#REF!,TRUE,FALSE)</formula>
    </cfRule>
    <cfRule type="expression" dxfId="47" priority="180" stopIfTrue="1">
      <formula>IF(#REF!&lt;#REF!,TRUE,FALSE)</formula>
    </cfRule>
    <cfRule type="expression" dxfId="46" priority="181" stopIfTrue="1">
      <formula>IF(#REF!&lt;#REF!,TRUE,FALSE)</formula>
    </cfRule>
    <cfRule type="expression" dxfId="45" priority="182" stopIfTrue="1">
      <formula>IF(#REF!&gt;#REF!,TRUE,FALSE)</formula>
    </cfRule>
    <cfRule type="expression" dxfId="44" priority="183" stopIfTrue="1">
      <formula>IF(#REF!&lt;#REF!,TRUE,FALSE)</formula>
    </cfRule>
    <cfRule type="expression" dxfId="43" priority="184" stopIfTrue="1">
      <formula>IF(#REF!&lt;#REF!,TRUE,FALSE)</formula>
    </cfRule>
    <cfRule type="expression" dxfId="42" priority="185" stopIfTrue="1">
      <formula>IF(#REF!&gt;#REF!,TRUE,FALSE)</formula>
    </cfRule>
    <cfRule type="expression" dxfId="41" priority="186" stopIfTrue="1">
      <formula>IF(#REF!&lt;#REF!,TRUE,FALSE)</formula>
    </cfRule>
    <cfRule type="expression" dxfId="40" priority="187" stopIfTrue="1">
      <formula>IF(#REF!&lt;#REF!,TRUE,FALSE)</formula>
    </cfRule>
    <cfRule type="expression" dxfId="39" priority="188" stopIfTrue="1">
      <formula>IF(#REF!&gt;#REF!,TRUE,FALSE)</formula>
    </cfRule>
    <cfRule type="expression" dxfId="38" priority="189" stopIfTrue="1">
      <formula>IF(#REF!&lt;#REF!,TRUE,FALSE)</formula>
    </cfRule>
    <cfRule type="expression" dxfId="37" priority="190" stopIfTrue="1">
      <formula>IF(#REF!&lt;#REF!,TRUE,FALSE)</formula>
    </cfRule>
    <cfRule type="expression" dxfId="36" priority="191" stopIfTrue="1">
      <formula>IF(#REF!&gt;#REF!,TRUE,FALSE)</formula>
    </cfRule>
    <cfRule type="expression" dxfId="35" priority="192" stopIfTrue="1">
      <formula>IF(#REF!&lt;#REF!,TRUE,FALSE)</formula>
    </cfRule>
    <cfRule type="expression" dxfId="34" priority="193" stopIfTrue="1">
      <formula>IF(#REF!&lt;#REF!,TRUE,FALSE)</formula>
    </cfRule>
    <cfRule type="expression" dxfId="33" priority="194" stopIfTrue="1">
      <formula>IF(#REF!&gt;#REF!,TRUE,FALSE)</formula>
    </cfRule>
    <cfRule type="expression" dxfId="32" priority="195" stopIfTrue="1">
      <formula>IF(#REF!&lt;#REF!,TRUE,FALSE)</formula>
    </cfRule>
    <cfRule type="expression" dxfId="31" priority="196" stopIfTrue="1">
      <formula>IF(#REF!&lt;#REF!,TRUE,FALSE)</formula>
    </cfRule>
    <cfRule type="expression" dxfId="30" priority="197" stopIfTrue="1">
      <formula>IF(#REF!&gt;#REF!,TRUE,FALSE)</formula>
    </cfRule>
    <cfRule type="expression" dxfId="29" priority="198" stopIfTrue="1">
      <formula>IF(L63&lt;#REF!,TRUE,FALSE)</formula>
    </cfRule>
    <cfRule type="expression" dxfId="28" priority="199" stopIfTrue="1">
      <formula>IF(L63&lt;#REF!,TRUE,FALSE)</formula>
    </cfRule>
    <cfRule type="expression" dxfId="27" priority="200" stopIfTrue="1">
      <formula>IF(L63&gt;#REF!,TRUE,FALSE)</formula>
    </cfRule>
    <cfRule type="expression" dxfId="26" priority="201" stopIfTrue="1">
      <formula>IF(#REF!&lt;#REF!,TRUE,FALSE)</formula>
    </cfRule>
    <cfRule type="expression" dxfId="25" priority="202" stopIfTrue="1">
      <formula>IF(#REF!&lt;#REF!,TRUE,FALSE)</formula>
    </cfRule>
    <cfRule type="expression" dxfId="24" priority="203" stopIfTrue="1">
      <formula>IF(#REF!&gt;#REF!,TRUE,FALSE)</formula>
    </cfRule>
    <cfRule type="expression" dxfId="23" priority="204" stopIfTrue="1">
      <formula>IF(#REF!&lt;#REF!,TRUE,FALSE)</formula>
    </cfRule>
    <cfRule type="expression" dxfId="22" priority="205" stopIfTrue="1">
      <formula>IF(#REF!&lt;#REF!,TRUE,FALSE)</formula>
    </cfRule>
    <cfRule type="expression" dxfId="21" priority="206" stopIfTrue="1">
      <formula>IF(#REF!&gt;#REF!,TRUE,FALSE)</formula>
    </cfRule>
    <cfRule type="expression" dxfId="20" priority="207" stopIfTrue="1">
      <formula>IF(L63&lt;#REF!,TRUE,FALSE)</formula>
    </cfRule>
    <cfRule type="expression" dxfId="19" priority="208" stopIfTrue="1">
      <formula>IF(L63&lt;#REF!,TRUE,FALSE)</formula>
    </cfRule>
    <cfRule type="expression" dxfId="18" priority="209" stopIfTrue="1">
      <formula>IF(L63&gt;#REF!,TRUE,FALSE)</formula>
    </cfRule>
    <cfRule type="expression" dxfId="17" priority="210" stopIfTrue="1">
      <formula>IF(#REF!&lt;#REF!,TRUE,FALSE)</formula>
    </cfRule>
    <cfRule type="expression" dxfId="16" priority="211" stopIfTrue="1">
      <formula>IF(#REF!&lt;#REF!,TRUE,FALSE)</formula>
    </cfRule>
    <cfRule type="expression" dxfId="15" priority="212" stopIfTrue="1">
      <formula>IF(#REF!&gt;#REF!,TRUE,FALSE)</formula>
    </cfRule>
    <cfRule type="expression" dxfId="14" priority="213" stopIfTrue="1">
      <formula>IF(#REF!&lt;#REF!,TRUE,FALSE)</formula>
    </cfRule>
    <cfRule type="expression" dxfId="13" priority="214" stopIfTrue="1">
      <formula>IF(#REF!&lt;#REF!,TRUE,FALSE)</formula>
    </cfRule>
    <cfRule type="expression" dxfId="12" priority="215" stopIfTrue="1">
      <formula>IF(#REF!&gt;#REF!,TRUE,FALSE)</formula>
    </cfRule>
    <cfRule type="expression" dxfId="11" priority="216" stopIfTrue="1">
      <formula>IF(L63&lt;#REF!,TRUE,FALSE)</formula>
    </cfRule>
    <cfRule type="expression" dxfId="10" priority="217" stopIfTrue="1">
      <formula>IF(L63&lt;#REF!,TRUE,FALSE)</formula>
    </cfRule>
    <cfRule type="expression" dxfId="9" priority="218" stopIfTrue="1">
      <formula>IF(L63&gt;#REF!,TRUE,FALSE)</formula>
    </cfRule>
    <cfRule type="expression" dxfId="8" priority="219" stopIfTrue="1">
      <formula>IF(#REF!&lt;#REF!,TRUE,FALSE)</formula>
    </cfRule>
    <cfRule type="expression" dxfId="7" priority="220" stopIfTrue="1">
      <formula>IF(#REF!&lt;#REF!,TRUE,FALSE)</formula>
    </cfRule>
    <cfRule type="expression" dxfId="6" priority="221" stopIfTrue="1">
      <formula>IF(#REF!&gt;#REF!,TRUE,FALSE)</formula>
    </cfRule>
    <cfRule type="expression" dxfId="5" priority="222" stopIfTrue="1">
      <formula>IF(#REF!&lt;#REF!,TRUE,FALSE)</formula>
    </cfRule>
    <cfRule type="expression" dxfId="4" priority="223" stopIfTrue="1">
      <formula>IF(#REF!&lt;#REF!,TRUE,FALSE)</formula>
    </cfRule>
    <cfRule type="expression" dxfId="3" priority="224" stopIfTrue="1">
      <formula>IF(#REF!&gt;#REF!,TRUE,FALSE)</formula>
    </cfRule>
    <cfRule type="expression" dxfId="2" priority="225" stopIfTrue="1">
      <formula>IF(#REF!&lt;#REF!,TRUE,FALSE)</formula>
    </cfRule>
    <cfRule type="expression" dxfId="1" priority="226" stopIfTrue="1">
      <formula>IF(#REF!&lt;#REF!,TRUE,FALSE)</formula>
    </cfRule>
    <cfRule type="expression" dxfId="0" priority="227" stopIfTrue="1">
      <formula>IF(#REF!&gt;#REF!,TRUE,FALSE)</formula>
    </cfRule>
  </conditionalFormatting>
  <pageMargins left="0.7" right="0.7" top="0.75" bottom="0.75" header="0.3" footer="0.3"/>
  <pageSetup paperSize="9" orientation="portrait" verticalDpi="0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9525</xdr:colOff>
                <xdr:row>5</xdr:row>
                <xdr:rowOff>0</xdr:rowOff>
              </from>
              <to>
                <xdr:col>13</xdr:col>
                <xdr:colOff>714375</xdr:colOff>
                <xdr:row>10</xdr:row>
                <xdr:rowOff>0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050" r:id="rId6">
          <objectPr defaultSize="0" autoPict="0" r:id="rId7">
            <anchor moveWithCells="1">
              <from>
                <xdr:col>13</xdr:col>
                <xdr:colOff>9525</xdr:colOff>
                <xdr:row>10</xdr:row>
                <xdr:rowOff>9525</xdr:rowOff>
              </from>
              <to>
                <xdr:col>14</xdr:col>
                <xdr:colOff>0</xdr:colOff>
                <xdr:row>17</xdr:row>
                <xdr:rowOff>9525</xdr:rowOff>
              </to>
            </anchor>
          </objectPr>
        </oleObject>
      </mc:Choice>
      <mc:Fallback>
        <oleObject progId="Acrobat Document" dvAspect="DVASPECT_ICON" shapeId="2050" r:id="rId6"/>
      </mc:Fallback>
    </mc:AlternateContent>
    <mc:AlternateContent xmlns:mc="http://schemas.openxmlformats.org/markup-compatibility/2006">
      <mc:Choice Requires="x14">
        <oleObject progId="Acrobat Document" dvAspect="DVASPECT_ICON" shapeId="2051" r:id="rId8">
          <objectPr defaultSize="0" autoPict="0" r:id="rId9">
            <anchor moveWithCells="1">
              <from>
                <xdr:col>13</xdr:col>
                <xdr:colOff>9525</xdr:colOff>
                <xdr:row>16</xdr:row>
                <xdr:rowOff>200025</xdr:rowOff>
              </from>
              <to>
                <xdr:col>14</xdr:col>
                <xdr:colOff>0</xdr:colOff>
                <xdr:row>23</xdr:row>
                <xdr:rowOff>9525</xdr:rowOff>
              </to>
            </anchor>
          </objectPr>
        </oleObject>
      </mc:Choice>
      <mc:Fallback>
        <oleObject progId="Acrobat Document" dvAspect="DVASPECT_ICON" shapeId="2051" r:id="rId8"/>
      </mc:Fallback>
    </mc:AlternateContent>
    <mc:AlternateContent xmlns:mc="http://schemas.openxmlformats.org/markup-compatibility/2006">
      <mc:Choice Requires="x14">
        <oleObject progId="Acrobat Document" dvAspect="DVASPECT_ICON" shapeId="2052" r:id="rId10">
          <objectPr defaultSize="0" autoPict="0" r:id="rId11">
            <anchor moveWithCells="1">
              <from>
                <xdr:col>13</xdr:col>
                <xdr:colOff>0</xdr:colOff>
                <xdr:row>23</xdr:row>
                <xdr:rowOff>28575</xdr:rowOff>
              </from>
              <to>
                <xdr:col>14</xdr:col>
                <xdr:colOff>0</xdr:colOff>
                <xdr:row>28</xdr:row>
                <xdr:rowOff>190500</xdr:rowOff>
              </to>
            </anchor>
          </objectPr>
        </oleObject>
      </mc:Choice>
      <mc:Fallback>
        <oleObject progId="Acrobat Document" dvAspect="DVASPECT_ICON" shapeId="2052" r:id="rId10"/>
      </mc:Fallback>
    </mc:AlternateContent>
    <mc:AlternateContent xmlns:mc="http://schemas.openxmlformats.org/markup-compatibility/2006">
      <mc:Choice Requires="x14">
        <oleObject progId="Acrobat Document" dvAspect="DVASPECT_ICON" shapeId="2053" r:id="rId12">
          <objectPr defaultSize="0" autoPict="0" r:id="rId13">
            <anchor moveWithCells="1">
              <from>
                <xdr:col>13</xdr:col>
                <xdr:colOff>0</xdr:colOff>
                <xdr:row>29</xdr:row>
                <xdr:rowOff>0</xdr:rowOff>
              </from>
              <to>
                <xdr:col>14</xdr:col>
                <xdr:colOff>0</xdr:colOff>
                <xdr:row>35</xdr:row>
                <xdr:rowOff>190500</xdr:rowOff>
              </to>
            </anchor>
          </objectPr>
        </oleObject>
      </mc:Choice>
      <mc:Fallback>
        <oleObject progId="Acrobat Document" dvAspect="DVASPECT_ICON" shapeId="2053" r:id="rId12"/>
      </mc:Fallback>
    </mc:AlternateContent>
    <mc:AlternateContent xmlns:mc="http://schemas.openxmlformats.org/markup-compatibility/2006">
      <mc:Choice Requires="x14">
        <oleObject progId="Acrobat Document" dvAspect="DVASPECT_ICON" shapeId="2054" r:id="rId14">
          <objectPr defaultSize="0" autoPict="0" r:id="rId15">
            <anchor moveWithCells="1">
              <from>
                <xdr:col>13</xdr:col>
                <xdr:colOff>9525</xdr:colOff>
                <xdr:row>36</xdr:row>
                <xdr:rowOff>0</xdr:rowOff>
              </from>
              <to>
                <xdr:col>13</xdr:col>
                <xdr:colOff>714375</xdr:colOff>
                <xdr:row>42</xdr:row>
                <xdr:rowOff>190500</xdr:rowOff>
              </to>
            </anchor>
          </objectPr>
        </oleObject>
      </mc:Choice>
      <mc:Fallback>
        <oleObject progId="Acrobat Document" dvAspect="DVASPECT_ICON" shapeId="2054" r:id="rId14"/>
      </mc:Fallback>
    </mc:AlternateContent>
    <mc:AlternateContent xmlns:mc="http://schemas.openxmlformats.org/markup-compatibility/2006">
      <mc:Choice Requires="x14">
        <oleObject progId="Acrobat Document" dvAspect="DVASPECT_ICON" shapeId="2055" r:id="rId16">
          <objectPr defaultSize="0" autoPict="0" r:id="rId17">
            <anchor moveWithCells="1">
              <from>
                <xdr:col>13</xdr:col>
                <xdr:colOff>9525</xdr:colOff>
                <xdr:row>43</xdr:row>
                <xdr:rowOff>0</xdr:rowOff>
              </from>
              <to>
                <xdr:col>14</xdr:col>
                <xdr:colOff>9525</xdr:colOff>
                <xdr:row>51</xdr:row>
                <xdr:rowOff>0</xdr:rowOff>
              </to>
            </anchor>
          </objectPr>
        </oleObject>
      </mc:Choice>
      <mc:Fallback>
        <oleObject progId="Acrobat Document" dvAspect="DVASPECT_ICON" shapeId="2055" r:id="rId16"/>
      </mc:Fallback>
    </mc:AlternateContent>
    <mc:AlternateContent xmlns:mc="http://schemas.openxmlformats.org/markup-compatibility/2006">
      <mc:Choice Requires="x14">
        <oleObject progId="Acrobat Document" dvAspect="DVASPECT_ICON" shapeId="2056" r:id="rId18">
          <objectPr defaultSize="0" autoPict="0" r:id="rId19">
            <anchor moveWithCells="1">
              <from>
                <xdr:col>13</xdr:col>
                <xdr:colOff>0</xdr:colOff>
                <xdr:row>56</xdr:row>
                <xdr:rowOff>0</xdr:rowOff>
              </from>
              <to>
                <xdr:col>14</xdr:col>
                <xdr:colOff>9525</xdr:colOff>
                <xdr:row>57</xdr:row>
                <xdr:rowOff>190500</xdr:rowOff>
              </to>
            </anchor>
          </objectPr>
        </oleObject>
      </mc:Choice>
      <mc:Fallback>
        <oleObject progId="Acrobat Document" dvAspect="DVASPECT_ICON" shapeId="2056" r:id="rId18"/>
      </mc:Fallback>
    </mc:AlternateContent>
    <mc:AlternateContent xmlns:mc="http://schemas.openxmlformats.org/markup-compatibility/2006">
      <mc:Choice Requires="x14">
        <oleObject progId="Acrobat Document" dvAspect="DVASPECT_ICON" shapeId="2057" r:id="rId20">
          <objectPr defaultSize="0" autoPict="0" r:id="rId19">
            <anchor moveWithCells="1">
              <from>
                <xdr:col>13</xdr:col>
                <xdr:colOff>0</xdr:colOff>
                <xdr:row>50</xdr:row>
                <xdr:rowOff>200025</xdr:rowOff>
              </from>
              <to>
                <xdr:col>14</xdr:col>
                <xdr:colOff>0</xdr:colOff>
                <xdr:row>55</xdr:row>
                <xdr:rowOff>9525</xdr:rowOff>
              </to>
            </anchor>
          </objectPr>
        </oleObject>
      </mc:Choice>
      <mc:Fallback>
        <oleObject progId="Acrobat Document" dvAspect="DVASPECT_ICON" shapeId="2057" r:id="rId20"/>
      </mc:Fallback>
    </mc:AlternateContent>
    <mc:AlternateContent xmlns:mc="http://schemas.openxmlformats.org/markup-compatibility/2006">
      <mc:Choice Requires="x14">
        <oleObject progId="Acrobat Document" dvAspect="DVASPECT_ICON" shapeId="2058" r:id="rId21">
          <objectPr defaultSize="0" autoPict="0" r:id="rId22">
            <anchor moveWithCells="1">
              <from>
                <xdr:col>13</xdr:col>
                <xdr:colOff>0</xdr:colOff>
                <xdr:row>60</xdr:row>
                <xdr:rowOff>200025</xdr:rowOff>
              </from>
              <to>
                <xdr:col>14</xdr:col>
                <xdr:colOff>9525</xdr:colOff>
                <xdr:row>64</xdr:row>
                <xdr:rowOff>190500</xdr:rowOff>
              </to>
            </anchor>
          </objectPr>
        </oleObject>
      </mc:Choice>
      <mc:Fallback>
        <oleObject progId="Acrobat Document" dvAspect="DVASPECT_ICON" shapeId="2058" r:id="rId21"/>
      </mc:Fallback>
    </mc:AlternateContent>
    <mc:AlternateContent xmlns:mc="http://schemas.openxmlformats.org/markup-compatibility/2006">
      <mc:Choice Requires="x14">
        <oleObject progId="Acrobat Document" dvAspect="DVASPECT_ICON" shapeId="2059" r:id="rId23">
          <objectPr defaultSize="0" autoPict="0" r:id="rId24">
            <anchor moveWithCells="1">
              <from>
                <xdr:col>13</xdr:col>
                <xdr:colOff>0</xdr:colOff>
                <xdr:row>58</xdr:row>
                <xdr:rowOff>0</xdr:rowOff>
              </from>
              <to>
                <xdr:col>13</xdr:col>
                <xdr:colOff>714375</xdr:colOff>
                <xdr:row>60</xdr:row>
                <xdr:rowOff>190500</xdr:rowOff>
              </to>
            </anchor>
          </objectPr>
        </oleObject>
      </mc:Choice>
      <mc:Fallback>
        <oleObject progId="Acrobat Document" dvAspect="DVASPECT_ICON" shapeId="2059" r:id="rId23"/>
      </mc:Fallback>
    </mc:AlternateContent>
    <mc:AlternateContent xmlns:mc="http://schemas.openxmlformats.org/markup-compatibility/2006">
      <mc:Choice Requires="x14">
        <oleObject progId="Acrobat Document" dvAspect="DVASPECT_ICON" shapeId="2060" r:id="rId25">
          <objectPr defaultSize="0" autoPict="0" r:id="rId26">
            <anchor moveWithCells="1">
              <from>
                <xdr:col>12</xdr:col>
                <xdr:colOff>9525</xdr:colOff>
                <xdr:row>11</xdr:row>
                <xdr:rowOff>200025</xdr:rowOff>
              </from>
              <to>
                <xdr:col>13</xdr:col>
                <xdr:colOff>0</xdr:colOff>
                <xdr:row>12</xdr:row>
                <xdr:rowOff>190500</xdr:rowOff>
              </to>
            </anchor>
          </objectPr>
        </oleObject>
      </mc:Choice>
      <mc:Fallback>
        <oleObject progId="Acrobat Document" dvAspect="DVASPECT_ICON" shapeId="2060" r:id="rId25"/>
      </mc:Fallback>
    </mc:AlternateContent>
    <mc:AlternateContent xmlns:mc="http://schemas.openxmlformats.org/markup-compatibility/2006">
      <mc:Choice Requires="x14">
        <oleObject progId="Acrobat Document" dvAspect="DVASPECT_ICON" shapeId="2061" r:id="rId27">
          <objectPr defaultSize="0" autoPict="0" r:id="rId28">
            <anchor moveWithCells="1">
              <from>
                <xdr:col>12</xdr:col>
                <xdr:colOff>9525</xdr:colOff>
                <xdr:row>13</xdr:row>
                <xdr:rowOff>9525</xdr:rowOff>
              </from>
              <to>
                <xdr:col>12</xdr:col>
                <xdr:colOff>600075</xdr:colOff>
                <xdr:row>14</xdr:row>
                <xdr:rowOff>9525</xdr:rowOff>
              </to>
            </anchor>
          </objectPr>
        </oleObject>
      </mc:Choice>
      <mc:Fallback>
        <oleObject progId="Acrobat Document" dvAspect="DVASPECT_ICON" shapeId="2061" r:id="rId27"/>
      </mc:Fallback>
    </mc:AlternateContent>
    <mc:AlternateContent xmlns:mc="http://schemas.openxmlformats.org/markup-compatibility/2006">
      <mc:Choice Requires="x14">
        <oleObject progId="Acrobat Document" dvAspect="DVASPECT_ICON" shapeId="2062" r:id="rId29">
          <objectPr defaultSize="0" autoPict="0" r:id="rId30">
            <anchor moveWithCells="1">
              <from>
                <xdr:col>12</xdr:col>
                <xdr:colOff>0</xdr:colOff>
                <xdr:row>25</xdr:row>
                <xdr:rowOff>0</xdr:rowOff>
              </from>
              <to>
                <xdr:col>12</xdr:col>
                <xdr:colOff>600075</xdr:colOff>
                <xdr:row>26</xdr:row>
                <xdr:rowOff>9525</xdr:rowOff>
              </to>
            </anchor>
          </objectPr>
        </oleObject>
      </mc:Choice>
      <mc:Fallback>
        <oleObject progId="Acrobat Document" dvAspect="DVASPECT_ICON" shapeId="2062" r:id="rId29"/>
      </mc:Fallback>
    </mc:AlternateContent>
    <mc:AlternateContent xmlns:mc="http://schemas.openxmlformats.org/markup-compatibility/2006">
      <mc:Choice Requires="x14">
        <oleObject progId="Acrobat Document" dvAspect="DVASPECT_ICON" shapeId="2063" r:id="rId31">
          <objectPr defaultSize="0" autoPict="0" r:id="rId32">
            <anchor moveWithCells="1">
              <from>
                <xdr:col>12</xdr:col>
                <xdr:colOff>9525</xdr:colOff>
                <xdr:row>41</xdr:row>
                <xdr:rowOff>200025</xdr:rowOff>
              </from>
              <to>
                <xdr:col>12</xdr:col>
                <xdr:colOff>600075</xdr:colOff>
                <xdr:row>42</xdr:row>
                <xdr:rowOff>190500</xdr:rowOff>
              </to>
            </anchor>
          </objectPr>
        </oleObject>
      </mc:Choice>
      <mc:Fallback>
        <oleObject progId="Acrobat Document" dvAspect="DVASPECT_ICON" shapeId="2063" r:id="rId31"/>
      </mc:Fallback>
    </mc:AlternateContent>
    <mc:AlternateContent xmlns:mc="http://schemas.openxmlformats.org/markup-compatibility/2006">
      <mc:Choice Requires="x14">
        <oleObject progId="Acrobat Document" dvAspect="DVASPECT_ICON" shapeId="2064" r:id="rId33">
          <objectPr defaultSize="0" autoPict="0" r:id="rId34">
            <anchor moveWithCells="1">
              <from>
                <xdr:col>12</xdr:col>
                <xdr:colOff>9525</xdr:colOff>
                <xdr:row>45</xdr:row>
                <xdr:rowOff>0</xdr:rowOff>
              </from>
              <to>
                <xdr:col>12</xdr:col>
                <xdr:colOff>600075</xdr:colOff>
                <xdr:row>45</xdr:row>
                <xdr:rowOff>190500</xdr:rowOff>
              </to>
            </anchor>
          </objectPr>
        </oleObject>
      </mc:Choice>
      <mc:Fallback>
        <oleObject progId="Acrobat Document" dvAspect="DVASPECT_ICON" shapeId="2064" r:id="rId33"/>
      </mc:Fallback>
    </mc:AlternateContent>
    <mc:AlternateContent xmlns:mc="http://schemas.openxmlformats.org/markup-compatibility/2006">
      <mc:Choice Requires="x14">
        <oleObject progId="Acrobat Document" dvAspect="DVASPECT_ICON" shapeId="2065" r:id="rId35">
          <objectPr defaultSize="0" autoPict="0" r:id="rId36">
            <anchor moveWithCells="1">
              <from>
                <xdr:col>12</xdr:col>
                <xdr:colOff>9525</xdr:colOff>
                <xdr:row>47</xdr:row>
                <xdr:rowOff>0</xdr:rowOff>
              </from>
              <to>
                <xdr:col>13</xdr:col>
                <xdr:colOff>0</xdr:colOff>
                <xdr:row>47</xdr:row>
                <xdr:rowOff>190500</xdr:rowOff>
              </to>
            </anchor>
          </objectPr>
        </oleObject>
      </mc:Choice>
      <mc:Fallback>
        <oleObject progId="Acrobat Document" dvAspect="DVASPECT_ICON" shapeId="2065" r:id="rId35"/>
      </mc:Fallback>
    </mc:AlternateContent>
    <mc:AlternateContent xmlns:mc="http://schemas.openxmlformats.org/markup-compatibility/2006">
      <mc:Choice Requires="x14">
        <oleObject progId="Acrobat Document" dvAspect="DVASPECT_ICON" shapeId="2066" r:id="rId37">
          <objectPr defaultSize="0" autoPict="0" r:id="rId38">
            <anchor moveWithCells="1">
              <from>
                <xdr:col>12</xdr:col>
                <xdr:colOff>19050</xdr:colOff>
                <xdr:row>61</xdr:row>
                <xdr:rowOff>0</xdr:rowOff>
              </from>
              <to>
                <xdr:col>12</xdr:col>
                <xdr:colOff>590550</xdr:colOff>
                <xdr:row>62</xdr:row>
                <xdr:rowOff>9525</xdr:rowOff>
              </to>
            </anchor>
          </objectPr>
        </oleObject>
      </mc:Choice>
      <mc:Fallback>
        <oleObject progId="Acrobat Document" dvAspect="DVASPECT_ICON" shapeId="2066" r:id="rId37"/>
      </mc:Fallback>
    </mc:AlternateContent>
    <mc:AlternateContent xmlns:mc="http://schemas.openxmlformats.org/markup-compatibility/2006">
      <mc:Choice Requires="x14">
        <oleObject progId="Acrobat Document" dvAspect="DVASPECT_ICON" shapeId="2067" r:id="rId39">
          <objectPr defaultSize="0" autoPict="0" r:id="rId40">
            <anchor moveWithCells="1">
              <from>
                <xdr:col>12</xdr:col>
                <xdr:colOff>0</xdr:colOff>
                <xdr:row>64</xdr:row>
                <xdr:rowOff>0</xdr:rowOff>
              </from>
              <to>
                <xdr:col>12</xdr:col>
                <xdr:colOff>590550</xdr:colOff>
                <xdr:row>65</xdr:row>
                <xdr:rowOff>0</xdr:rowOff>
              </to>
            </anchor>
          </objectPr>
        </oleObject>
      </mc:Choice>
      <mc:Fallback>
        <oleObject progId="Acrobat Document" dvAspect="DVASPECT_ICON" shapeId="2067" r:id="rId39"/>
      </mc:Fallback>
    </mc:AlternateContent>
    <mc:AlternateContent xmlns:mc="http://schemas.openxmlformats.org/markup-compatibility/2006">
      <mc:Choice Requires="x14">
        <oleObject progId="Acrobat Document" dvAspect="DVASPECT_ICON" shapeId="2068" r:id="rId41">
          <objectPr defaultSize="0" autoPict="0" r:id="rId42">
            <anchor moveWithCells="1">
              <from>
                <xdr:col>12</xdr:col>
                <xdr:colOff>9525</xdr:colOff>
                <xdr:row>7</xdr:row>
                <xdr:rowOff>9525</xdr:rowOff>
              </from>
              <to>
                <xdr:col>12</xdr:col>
                <xdr:colOff>600075</xdr:colOff>
                <xdr:row>8</xdr:row>
                <xdr:rowOff>9525</xdr:rowOff>
              </to>
            </anchor>
          </objectPr>
        </oleObject>
      </mc:Choice>
      <mc:Fallback>
        <oleObject progId="Acrobat Document" dvAspect="DVASPECT_ICON" shapeId="2068" r:id="rId41"/>
      </mc:Fallback>
    </mc:AlternateContent>
    <mc:AlternateContent xmlns:mc="http://schemas.openxmlformats.org/markup-compatibility/2006">
      <mc:Choice Requires="x14">
        <oleObject progId="Acrobat Document" dvAspect="DVASPECT_ICON" shapeId="2069" r:id="rId43">
          <objectPr defaultSize="0" autoPict="0" r:id="rId44">
            <anchor moveWithCells="1">
              <from>
                <xdr:col>12</xdr:col>
                <xdr:colOff>0</xdr:colOff>
                <xdr:row>9</xdr:row>
                <xdr:rowOff>0</xdr:rowOff>
              </from>
              <to>
                <xdr:col>12</xdr:col>
                <xdr:colOff>590550</xdr:colOff>
                <xdr:row>10</xdr:row>
                <xdr:rowOff>0</xdr:rowOff>
              </to>
            </anchor>
          </objectPr>
        </oleObject>
      </mc:Choice>
      <mc:Fallback>
        <oleObject progId="Acrobat Document" dvAspect="DVASPECT_ICON" shapeId="2069" r:id="rId43"/>
      </mc:Fallback>
    </mc:AlternateContent>
    <mc:AlternateContent xmlns:mc="http://schemas.openxmlformats.org/markup-compatibility/2006">
      <mc:Choice Requires="x14">
        <oleObject progId="Acrobat Document" dvAspect="DVASPECT_ICON" shapeId="2070" r:id="rId45">
          <objectPr defaultSize="0" autoPict="0" r:id="rId46">
            <anchor moveWithCells="1">
              <from>
                <xdr:col>12</xdr:col>
                <xdr:colOff>0</xdr:colOff>
                <xdr:row>28</xdr:row>
                <xdr:rowOff>0</xdr:rowOff>
              </from>
              <to>
                <xdr:col>12</xdr:col>
                <xdr:colOff>600075</xdr:colOff>
                <xdr:row>29</xdr:row>
                <xdr:rowOff>0</xdr:rowOff>
              </to>
            </anchor>
          </objectPr>
        </oleObject>
      </mc:Choice>
      <mc:Fallback>
        <oleObject progId="Acrobat Document" dvAspect="DVASPECT_ICON" shapeId="2070" r:id="rId45"/>
      </mc:Fallback>
    </mc:AlternateContent>
    <mc:AlternateContent xmlns:mc="http://schemas.openxmlformats.org/markup-compatibility/2006">
      <mc:Choice Requires="x14">
        <oleObject progId="Acrobat Document" dvAspect="DVASPECT_ICON" shapeId="2071" r:id="rId47">
          <objectPr defaultSize="0" autoPict="0" r:id="rId48">
            <anchor moveWithCells="1">
              <from>
                <xdr:col>12</xdr:col>
                <xdr:colOff>9525</xdr:colOff>
                <xdr:row>33</xdr:row>
                <xdr:rowOff>200025</xdr:rowOff>
              </from>
              <to>
                <xdr:col>12</xdr:col>
                <xdr:colOff>600075</xdr:colOff>
                <xdr:row>35</xdr:row>
                <xdr:rowOff>9525</xdr:rowOff>
              </to>
            </anchor>
          </objectPr>
        </oleObject>
      </mc:Choice>
      <mc:Fallback>
        <oleObject progId="Acrobat Document" dvAspect="DVASPECT_ICON" shapeId="2071" r:id="rId47"/>
      </mc:Fallback>
    </mc:AlternateContent>
    <mc:AlternateContent xmlns:mc="http://schemas.openxmlformats.org/markup-compatibility/2006">
      <mc:Choice Requires="x14">
        <oleObject progId="Acrobat Document" dvAspect="DVASPECT_ICON" shapeId="2072" r:id="rId49">
          <objectPr defaultSize="0" autoPict="0" r:id="rId50">
            <anchor moveWithCells="1">
              <from>
                <xdr:col>11</xdr:col>
                <xdr:colOff>609600</xdr:colOff>
                <xdr:row>37</xdr:row>
                <xdr:rowOff>200025</xdr:rowOff>
              </from>
              <to>
                <xdr:col>12</xdr:col>
                <xdr:colOff>600075</xdr:colOff>
                <xdr:row>39</xdr:row>
                <xdr:rowOff>0</xdr:rowOff>
              </to>
            </anchor>
          </objectPr>
        </oleObject>
      </mc:Choice>
      <mc:Fallback>
        <oleObject progId="Acrobat Document" dvAspect="DVASPECT_ICON" shapeId="2072" r:id="rId49"/>
      </mc:Fallback>
    </mc:AlternateContent>
    <mc:AlternateContent xmlns:mc="http://schemas.openxmlformats.org/markup-compatibility/2006">
      <mc:Choice Requires="x14">
        <oleObject progId="Acrobat Document" dvAspect="DVASPECT_ICON" shapeId="2073" r:id="rId51">
          <objectPr defaultSize="0" autoPict="0" r:id="rId52">
            <anchor moveWithCells="1">
              <from>
                <xdr:col>12</xdr:col>
                <xdr:colOff>19050</xdr:colOff>
                <xdr:row>41</xdr:row>
                <xdr:rowOff>0</xdr:rowOff>
              </from>
              <to>
                <xdr:col>12</xdr:col>
                <xdr:colOff>590550</xdr:colOff>
                <xdr:row>41</xdr:row>
                <xdr:rowOff>180975</xdr:rowOff>
              </to>
            </anchor>
          </objectPr>
        </oleObject>
      </mc:Choice>
      <mc:Fallback>
        <oleObject progId="Acrobat Document" dvAspect="DVASPECT_ICON" shapeId="2073" r:id="rId51"/>
      </mc:Fallback>
    </mc:AlternateContent>
    <mc:AlternateContent xmlns:mc="http://schemas.openxmlformats.org/markup-compatibility/2006">
      <mc:Choice Requires="x14">
        <oleObject progId="Acrobat Document" dvAspect="DVASPECT_ICON" shapeId="2074" r:id="rId53">
          <objectPr defaultSize="0" autoPict="0" r:id="rId54">
            <anchor moveWithCells="1">
              <from>
                <xdr:col>12</xdr:col>
                <xdr:colOff>9525</xdr:colOff>
                <xdr:row>54</xdr:row>
                <xdr:rowOff>9525</xdr:rowOff>
              </from>
              <to>
                <xdr:col>13</xdr:col>
                <xdr:colOff>0</xdr:colOff>
                <xdr:row>55</xdr:row>
                <xdr:rowOff>0</xdr:rowOff>
              </to>
            </anchor>
          </objectPr>
        </oleObject>
      </mc:Choice>
      <mc:Fallback>
        <oleObject progId="Acrobat Document" dvAspect="DVASPECT_ICON" shapeId="2074" r:id="rId53"/>
      </mc:Fallback>
    </mc:AlternateContent>
    <mc:AlternateContent xmlns:mc="http://schemas.openxmlformats.org/markup-compatibility/2006">
      <mc:Choice Requires="x14">
        <oleObject progId="Acrobat Document" dvAspect="DVASPECT_ICON" shapeId="2075" r:id="rId55">
          <objectPr defaultSize="0" autoPict="0" r:id="rId56">
            <anchor moveWithCells="1">
              <from>
                <xdr:col>12</xdr:col>
                <xdr:colOff>0</xdr:colOff>
                <xdr:row>62</xdr:row>
                <xdr:rowOff>0</xdr:rowOff>
              </from>
              <to>
                <xdr:col>12</xdr:col>
                <xdr:colOff>600075</xdr:colOff>
                <xdr:row>63</xdr:row>
                <xdr:rowOff>9525</xdr:rowOff>
              </to>
            </anchor>
          </objectPr>
        </oleObject>
      </mc:Choice>
      <mc:Fallback>
        <oleObject progId="Acrobat Document" dvAspect="DVASPECT_ICON" shapeId="2075" r:id="rId55"/>
      </mc:Fallback>
    </mc:AlternateContent>
    <mc:AlternateContent xmlns:mc="http://schemas.openxmlformats.org/markup-compatibility/2006">
      <mc:Choice Requires="x14">
        <oleObject progId="Acrobat Document" dvAspect="DVASPECT_ICON" shapeId="2076" r:id="rId57">
          <objectPr defaultSize="0" autoPict="0" r:id="rId58">
            <anchor moveWithCells="1">
              <from>
                <xdr:col>12</xdr:col>
                <xdr:colOff>9525</xdr:colOff>
                <xdr:row>6</xdr:row>
                <xdr:rowOff>9525</xdr:rowOff>
              </from>
              <to>
                <xdr:col>13</xdr:col>
                <xdr:colOff>0</xdr:colOff>
                <xdr:row>7</xdr:row>
                <xdr:rowOff>0</xdr:rowOff>
              </to>
            </anchor>
          </objectPr>
        </oleObject>
      </mc:Choice>
      <mc:Fallback>
        <oleObject progId="Acrobat Document" dvAspect="DVASPECT_ICON" shapeId="2076" r:id="rId57"/>
      </mc:Fallback>
    </mc:AlternateContent>
    <mc:AlternateContent xmlns:mc="http://schemas.openxmlformats.org/markup-compatibility/2006">
      <mc:Choice Requires="x14">
        <oleObject progId="Acrobat Document" dvAspect="DVASPECT_ICON" shapeId="2077" r:id="rId59">
          <objectPr defaultSize="0" autoPict="0" r:id="rId60">
            <anchor moveWithCells="1">
              <from>
                <xdr:col>12</xdr:col>
                <xdr:colOff>9525</xdr:colOff>
                <xdr:row>8</xdr:row>
                <xdr:rowOff>19050</xdr:rowOff>
              </from>
              <to>
                <xdr:col>13</xdr:col>
                <xdr:colOff>0</xdr:colOff>
                <xdr:row>9</xdr:row>
                <xdr:rowOff>0</xdr:rowOff>
              </to>
            </anchor>
          </objectPr>
        </oleObject>
      </mc:Choice>
      <mc:Fallback>
        <oleObject progId="Acrobat Document" dvAspect="DVASPECT_ICON" shapeId="2077" r:id="rId59"/>
      </mc:Fallback>
    </mc:AlternateContent>
    <mc:AlternateContent xmlns:mc="http://schemas.openxmlformats.org/markup-compatibility/2006">
      <mc:Choice Requires="x14">
        <oleObject progId="Acrobat Document" dvAspect="DVASPECT_ICON" shapeId="2078" r:id="rId61">
          <objectPr defaultSize="0" autoPict="0" r:id="rId62">
            <anchor moveWithCells="1">
              <from>
                <xdr:col>12</xdr:col>
                <xdr:colOff>19050</xdr:colOff>
                <xdr:row>11</xdr:row>
                <xdr:rowOff>0</xdr:rowOff>
              </from>
              <to>
                <xdr:col>12</xdr:col>
                <xdr:colOff>590550</xdr:colOff>
                <xdr:row>11</xdr:row>
                <xdr:rowOff>190500</xdr:rowOff>
              </to>
            </anchor>
          </objectPr>
        </oleObject>
      </mc:Choice>
      <mc:Fallback>
        <oleObject progId="Acrobat Document" dvAspect="DVASPECT_ICON" shapeId="2078" r:id="rId61"/>
      </mc:Fallback>
    </mc:AlternateContent>
    <mc:AlternateContent xmlns:mc="http://schemas.openxmlformats.org/markup-compatibility/2006">
      <mc:Choice Requires="x14">
        <oleObject progId="Acrobat Document" dvAspect="DVASPECT_ICON" shapeId="2079" r:id="rId63">
          <objectPr defaultSize="0" autoPict="0" r:id="rId64">
            <anchor moveWithCells="1">
              <from>
                <xdr:col>12</xdr:col>
                <xdr:colOff>0</xdr:colOff>
                <xdr:row>15</xdr:row>
                <xdr:rowOff>0</xdr:rowOff>
              </from>
              <to>
                <xdr:col>13</xdr:col>
                <xdr:colOff>0</xdr:colOff>
                <xdr:row>16</xdr:row>
                <xdr:rowOff>0</xdr:rowOff>
              </to>
            </anchor>
          </objectPr>
        </oleObject>
      </mc:Choice>
      <mc:Fallback>
        <oleObject progId="Acrobat Document" dvAspect="DVASPECT_ICON" shapeId="2079" r:id="rId63"/>
      </mc:Fallback>
    </mc:AlternateContent>
    <mc:AlternateContent xmlns:mc="http://schemas.openxmlformats.org/markup-compatibility/2006">
      <mc:Choice Requires="x14">
        <oleObject progId="Acrobat Document" dvAspect="DVASPECT_ICON" shapeId="2080" r:id="rId65">
          <objectPr defaultSize="0" autoPict="0" r:id="rId66">
            <anchor moveWithCells="1">
              <from>
                <xdr:col>12</xdr:col>
                <xdr:colOff>9525</xdr:colOff>
                <xdr:row>27</xdr:row>
                <xdr:rowOff>9525</xdr:rowOff>
              </from>
              <to>
                <xdr:col>12</xdr:col>
                <xdr:colOff>600075</xdr:colOff>
                <xdr:row>28</xdr:row>
                <xdr:rowOff>0</xdr:rowOff>
              </to>
            </anchor>
          </objectPr>
        </oleObject>
      </mc:Choice>
      <mc:Fallback>
        <oleObject progId="Acrobat Document" dvAspect="DVASPECT_ICON" shapeId="2080" r:id="rId65"/>
      </mc:Fallback>
    </mc:AlternateContent>
    <mc:AlternateContent xmlns:mc="http://schemas.openxmlformats.org/markup-compatibility/2006">
      <mc:Choice Requires="x14">
        <oleObject progId="Acrobat Document" dvAspect="DVASPECT_ICON" shapeId="2081" r:id="rId67">
          <objectPr defaultSize="0" autoPict="0" r:id="rId68">
            <anchor moveWithCells="1">
              <from>
                <xdr:col>12</xdr:col>
                <xdr:colOff>9525</xdr:colOff>
                <xdr:row>30</xdr:row>
                <xdr:rowOff>9525</xdr:rowOff>
              </from>
              <to>
                <xdr:col>12</xdr:col>
                <xdr:colOff>590550</xdr:colOff>
                <xdr:row>31</xdr:row>
                <xdr:rowOff>0</xdr:rowOff>
              </to>
            </anchor>
          </objectPr>
        </oleObject>
      </mc:Choice>
      <mc:Fallback>
        <oleObject progId="Acrobat Document" dvAspect="DVASPECT_ICON" shapeId="2081" r:id="rId67"/>
      </mc:Fallback>
    </mc:AlternateContent>
    <mc:AlternateContent xmlns:mc="http://schemas.openxmlformats.org/markup-compatibility/2006">
      <mc:Choice Requires="x14">
        <oleObject progId="Acrobat Document" dvAspect="DVASPECT_ICON" shapeId="2082" r:id="rId69">
          <objectPr defaultSize="0" autoPict="0" r:id="rId70">
            <anchor moveWithCells="1">
              <from>
                <xdr:col>12</xdr:col>
                <xdr:colOff>19050</xdr:colOff>
                <xdr:row>33</xdr:row>
                <xdr:rowOff>0</xdr:rowOff>
              </from>
              <to>
                <xdr:col>12</xdr:col>
                <xdr:colOff>600075</xdr:colOff>
                <xdr:row>33</xdr:row>
                <xdr:rowOff>180975</xdr:rowOff>
              </to>
            </anchor>
          </objectPr>
        </oleObject>
      </mc:Choice>
      <mc:Fallback>
        <oleObject progId="Acrobat Document" dvAspect="DVASPECT_ICON" shapeId="2082" r:id="rId69"/>
      </mc:Fallback>
    </mc:AlternateContent>
    <mc:AlternateContent xmlns:mc="http://schemas.openxmlformats.org/markup-compatibility/2006">
      <mc:Choice Requires="x14">
        <oleObject progId="Acrobat Document" dvAspect="DVASPECT_ICON" shapeId="2083" r:id="rId71">
          <objectPr defaultSize="0" autoPict="0" r:id="rId72">
            <anchor moveWithCells="1">
              <from>
                <xdr:col>12</xdr:col>
                <xdr:colOff>0</xdr:colOff>
                <xdr:row>37</xdr:row>
                <xdr:rowOff>9525</xdr:rowOff>
              </from>
              <to>
                <xdr:col>12</xdr:col>
                <xdr:colOff>600075</xdr:colOff>
                <xdr:row>37</xdr:row>
                <xdr:rowOff>190500</xdr:rowOff>
              </to>
            </anchor>
          </objectPr>
        </oleObject>
      </mc:Choice>
      <mc:Fallback>
        <oleObject progId="Acrobat Document" dvAspect="DVASPECT_ICON" shapeId="2083" r:id="rId71"/>
      </mc:Fallback>
    </mc:AlternateContent>
    <mc:AlternateContent xmlns:mc="http://schemas.openxmlformats.org/markup-compatibility/2006">
      <mc:Choice Requires="x14">
        <oleObject progId="Acrobat Document" dvAspect="DVASPECT_ICON" shapeId="2084" r:id="rId73">
          <objectPr defaultSize="0" autoPict="0" r:id="rId74">
            <anchor moveWithCells="1">
              <from>
                <xdr:col>12</xdr:col>
                <xdr:colOff>9525</xdr:colOff>
                <xdr:row>40</xdr:row>
                <xdr:rowOff>0</xdr:rowOff>
              </from>
              <to>
                <xdr:col>13</xdr:col>
                <xdr:colOff>9525</xdr:colOff>
                <xdr:row>40</xdr:row>
                <xdr:rowOff>180975</xdr:rowOff>
              </to>
            </anchor>
          </objectPr>
        </oleObject>
      </mc:Choice>
      <mc:Fallback>
        <oleObject progId="Acrobat Document" dvAspect="DVASPECT_ICON" shapeId="2084" r:id="rId73"/>
      </mc:Fallback>
    </mc:AlternateContent>
    <mc:AlternateContent xmlns:mc="http://schemas.openxmlformats.org/markup-compatibility/2006">
      <mc:Choice Requires="x14">
        <oleObject progId="Acrobat Document" dvAspect="DVASPECT_ICON" shapeId="2085" r:id="rId75">
          <objectPr defaultSize="0" autoPict="0" r:id="rId76">
            <anchor moveWithCells="1">
              <from>
                <xdr:col>12</xdr:col>
                <xdr:colOff>0</xdr:colOff>
                <xdr:row>46</xdr:row>
                <xdr:rowOff>0</xdr:rowOff>
              </from>
              <to>
                <xdr:col>12</xdr:col>
                <xdr:colOff>600075</xdr:colOff>
                <xdr:row>46</xdr:row>
                <xdr:rowOff>190500</xdr:rowOff>
              </to>
            </anchor>
          </objectPr>
        </oleObject>
      </mc:Choice>
      <mc:Fallback>
        <oleObject progId="Acrobat Document" dvAspect="DVASPECT_ICON" shapeId="2085" r:id="rId75"/>
      </mc:Fallback>
    </mc:AlternateContent>
    <mc:AlternateContent xmlns:mc="http://schemas.openxmlformats.org/markup-compatibility/2006">
      <mc:Choice Requires="x14">
        <oleObject progId="Acrobat Document" dvAspect="DVASPECT_ICON" shapeId="2086" r:id="rId77">
          <objectPr defaultSize="0" autoPict="0" r:id="rId78">
            <anchor moveWithCells="1">
              <from>
                <xdr:col>12</xdr:col>
                <xdr:colOff>9525</xdr:colOff>
                <xdr:row>48</xdr:row>
                <xdr:rowOff>190500</xdr:rowOff>
              </from>
              <to>
                <xdr:col>13</xdr:col>
                <xdr:colOff>0</xdr:colOff>
                <xdr:row>50</xdr:row>
                <xdr:rowOff>0</xdr:rowOff>
              </to>
            </anchor>
          </objectPr>
        </oleObject>
      </mc:Choice>
      <mc:Fallback>
        <oleObject progId="Acrobat Document" dvAspect="DVASPECT_ICON" shapeId="2086" r:id="rId77"/>
      </mc:Fallback>
    </mc:AlternateContent>
    <mc:AlternateContent xmlns:mc="http://schemas.openxmlformats.org/markup-compatibility/2006">
      <mc:Choice Requires="x14">
        <oleObject progId="Acrobat Document" dvAspect="DVASPECT_ICON" shapeId="2087" r:id="rId79">
          <objectPr defaultSize="0" autoPict="0" r:id="rId80">
            <anchor moveWithCells="1">
              <from>
                <xdr:col>12</xdr:col>
                <xdr:colOff>9525</xdr:colOff>
                <xdr:row>51</xdr:row>
                <xdr:rowOff>19050</xdr:rowOff>
              </from>
              <to>
                <xdr:col>12</xdr:col>
                <xdr:colOff>590550</xdr:colOff>
                <xdr:row>51</xdr:row>
                <xdr:rowOff>190500</xdr:rowOff>
              </to>
            </anchor>
          </objectPr>
        </oleObject>
      </mc:Choice>
      <mc:Fallback>
        <oleObject progId="Acrobat Document" dvAspect="DVASPECT_ICON" shapeId="2087" r:id="rId79"/>
      </mc:Fallback>
    </mc:AlternateContent>
    <mc:AlternateContent xmlns:mc="http://schemas.openxmlformats.org/markup-compatibility/2006">
      <mc:Choice Requires="x14">
        <oleObject progId="Acrobat Document" dvAspect="DVASPECT_ICON" shapeId="2088" r:id="rId81">
          <objectPr defaultSize="0" autoPict="0" r:id="rId82">
            <anchor moveWithCells="1">
              <from>
                <xdr:col>12</xdr:col>
                <xdr:colOff>0</xdr:colOff>
                <xdr:row>53</xdr:row>
                <xdr:rowOff>0</xdr:rowOff>
              </from>
              <to>
                <xdr:col>12</xdr:col>
                <xdr:colOff>590550</xdr:colOff>
                <xdr:row>53</xdr:row>
                <xdr:rowOff>190500</xdr:rowOff>
              </to>
            </anchor>
          </objectPr>
        </oleObject>
      </mc:Choice>
      <mc:Fallback>
        <oleObject progId="Acrobat Document" dvAspect="DVASPECT_ICON" shapeId="2088" r:id="rId81"/>
      </mc:Fallback>
    </mc:AlternateContent>
    <mc:AlternateContent xmlns:mc="http://schemas.openxmlformats.org/markup-compatibility/2006">
      <mc:Choice Requires="x14">
        <oleObject progId="Acrobat Document" dvAspect="DVASPECT_ICON" shapeId="2089" r:id="rId83">
          <objectPr defaultSize="0" autoPict="0" r:id="rId84">
            <anchor moveWithCells="1">
              <from>
                <xdr:col>12</xdr:col>
                <xdr:colOff>0</xdr:colOff>
                <xdr:row>56</xdr:row>
                <xdr:rowOff>0</xdr:rowOff>
              </from>
              <to>
                <xdr:col>13</xdr:col>
                <xdr:colOff>0</xdr:colOff>
                <xdr:row>56</xdr:row>
                <xdr:rowOff>190500</xdr:rowOff>
              </to>
            </anchor>
          </objectPr>
        </oleObject>
      </mc:Choice>
      <mc:Fallback>
        <oleObject progId="Acrobat Document" dvAspect="DVASPECT_ICON" shapeId="2089" r:id="rId83"/>
      </mc:Fallback>
    </mc:AlternateContent>
    <mc:AlternateContent xmlns:mc="http://schemas.openxmlformats.org/markup-compatibility/2006">
      <mc:Choice Requires="x14">
        <oleObject progId="Acrobat Document" dvAspect="DVASPECT_ICON" shapeId="2090" r:id="rId85">
          <objectPr defaultSize="0" autoPict="0" r:id="rId86">
            <anchor moveWithCells="1">
              <from>
                <xdr:col>12</xdr:col>
                <xdr:colOff>9525</xdr:colOff>
                <xdr:row>16</xdr:row>
                <xdr:rowOff>28575</xdr:rowOff>
              </from>
              <to>
                <xdr:col>13</xdr:col>
                <xdr:colOff>0</xdr:colOff>
                <xdr:row>17</xdr:row>
                <xdr:rowOff>0</xdr:rowOff>
              </to>
            </anchor>
          </objectPr>
        </oleObject>
      </mc:Choice>
      <mc:Fallback>
        <oleObject progId="Acrobat Document" dvAspect="DVASPECT_ICON" shapeId="2090" r:id="rId85"/>
      </mc:Fallback>
    </mc:AlternateContent>
    <mc:AlternateContent xmlns:mc="http://schemas.openxmlformats.org/markup-compatibility/2006">
      <mc:Choice Requires="x14">
        <oleObject progId="Acrobat Document" dvAspect="DVASPECT_ICON" shapeId="2091" r:id="rId87">
          <objectPr defaultSize="0" autoPict="0" r:id="rId88">
            <anchor moveWithCells="1">
              <from>
                <xdr:col>12</xdr:col>
                <xdr:colOff>9525</xdr:colOff>
                <xdr:row>31</xdr:row>
                <xdr:rowOff>19050</xdr:rowOff>
              </from>
              <to>
                <xdr:col>12</xdr:col>
                <xdr:colOff>590550</xdr:colOff>
                <xdr:row>32</xdr:row>
                <xdr:rowOff>9525</xdr:rowOff>
              </to>
            </anchor>
          </objectPr>
        </oleObject>
      </mc:Choice>
      <mc:Fallback>
        <oleObject progId="Acrobat Document" dvAspect="DVASPECT_ICON" shapeId="2091" r:id="rId87"/>
      </mc:Fallback>
    </mc:AlternateContent>
    <mc:AlternateContent xmlns:mc="http://schemas.openxmlformats.org/markup-compatibility/2006">
      <mc:Choice Requires="x14">
        <oleObject progId="Acrobat Document" dvAspect="DVASPECT_ICON" shapeId="2092" r:id="rId89">
          <objectPr defaultSize="0" autoPict="0" r:id="rId90">
            <anchor moveWithCells="1">
              <from>
                <xdr:col>12</xdr:col>
                <xdr:colOff>19050</xdr:colOff>
                <xdr:row>50</xdr:row>
                <xdr:rowOff>19050</xdr:rowOff>
              </from>
              <to>
                <xdr:col>12</xdr:col>
                <xdr:colOff>600075</xdr:colOff>
                <xdr:row>50</xdr:row>
                <xdr:rowOff>190500</xdr:rowOff>
              </to>
            </anchor>
          </objectPr>
        </oleObject>
      </mc:Choice>
      <mc:Fallback>
        <oleObject progId="Acrobat Document" dvAspect="DVASPECT_ICON" shapeId="2092" r:id="rId89"/>
      </mc:Fallback>
    </mc:AlternateContent>
    <mc:AlternateContent xmlns:mc="http://schemas.openxmlformats.org/markup-compatibility/2006">
      <mc:Choice Requires="x14">
        <oleObject progId="Acrobat Document" dvAspect="DVASPECT_ICON" shapeId="2093" r:id="rId91">
          <objectPr defaultSize="0" autoPict="0" r:id="rId92">
            <anchor moveWithCells="1">
              <from>
                <xdr:col>12</xdr:col>
                <xdr:colOff>9525</xdr:colOff>
                <xdr:row>52</xdr:row>
                <xdr:rowOff>0</xdr:rowOff>
              </from>
              <to>
                <xdr:col>12</xdr:col>
                <xdr:colOff>600075</xdr:colOff>
                <xdr:row>52</xdr:row>
                <xdr:rowOff>190500</xdr:rowOff>
              </to>
            </anchor>
          </objectPr>
        </oleObject>
      </mc:Choice>
      <mc:Fallback>
        <oleObject progId="Acrobat Document" dvAspect="DVASPECT_ICON" shapeId="2093" r:id="rId91"/>
      </mc:Fallback>
    </mc:AlternateContent>
    <mc:AlternateContent xmlns:mc="http://schemas.openxmlformats.org/markup-compatibility/2006">
      <mc:Choice Requires="x14">
        <oleObject progId="Acrobat Document" dvAspect="DVASPECT_ICON" shapeId="2094" r:id="rId93">
          <objectPr defaultSize="0" autoPict="0" r:id="rId94">
            <anchor moveWithCells="1">
              <from>
                <xdr:col>12</xdr:col>
                <xdr:colOff>0</xdr:colOff>
                <xdr:row>57</xdr:row>
                <xdr:rowOff>0</xdr:rowOff>
              </from>
              <to>
                <xdr:col>12</xdr:col>
                <xdr:colOff>590550</xdr:colOff>
                <xdr:row>58</xdr:row>
                <xdr:rowOff>0</xdr:rowOff>
              </to>
            </anchor>
          </objectPr>
        </oleObject>
      </mc:Choice>
      <mc:Fallback>
        <oleObject progId="Acrobat Document" dvAspect="DVASPECT_ICON" shapeId="2094" r:id="rId93"/>
      </mc:Fallback>
    </mc:AlternateContent>
    <mc:AlternateContent xmlns:mc="http://schemas.openxmlformats.org/markup-compatibility/2006">
      <mc:Choice Requires="x14">
        <oleObject progId="Acrobat Document" dvAspect="DVASPECT_ICON" shapeId="2095" r:id="rId95">
          <objectPr defaultSize="0" autoPict="0" r:id="rId96">
            <anchor moveWithCells="1">
              <from>
                <xdr:col>12</xdr:col>
                <xdr:colOff>0</xdr:colOff>
                <xdr:row>63</xdr:row>
                <xdr:rowOff>0</xdr:rowOff>
              </from>
              <to>
                <xdr:col>12</xdr:col>
                <xdr:colOff>590550</xdr:colOff>
                <xdr:row>63</xdr:row>
                <xdr:rowOff>190500</xdr:rowOff>
              </to>
            </anchor>
          </objectPr>
        </oleObject>
      </mc:Choice>
      <mc:Fallback>
        <oleObject progId="Acrobat Document" dvAspect="DVASPECT_ICON" shapeId="2095" r:id="rId95"/>
      </mc:Fallback>
    </mc:AlternateContent>
    <mc:AlternateContent xmlns:mc="http://schemas.openxmlformats.org/markup-compatibility/2006">
      <mc:Choice Requires="x14">
        <oleObject progId="Acrobat Document" dvAspect="DVASPECT_ICON" shapeId="2096" r:id="rId97">
          <objectPr defaultSize="0" autoPict="0" r:id="rId98">
            <anchor moveWithCells="1">
              <from>
                <xdr:col>12</xdr:col>
                <xdr:colOff>0</xdr:colOff>
                <xdr:row>29</xdr:row>
                <xdr:rowOff>0</xdr:rowOff>
              </from>
              <to>
                <xdr:col>12</xdr:col>
                <xdr:colOff>581025</xdr:colOff>
                <xdr:row>30</xdr:row>
                <xdr:rowOff>9525</xdr:rowOff>
              </to>
            </anchor>
          </objectPr>
        </oleObject>
      </mc:Choice>
      <mc:Fallback>
        <oleObject progId="Acrobat Document" dvAspect="DVASPECT_ICON" shapeId="2096" r:id="rId97"/>
      </mc:Fallback>
    </mc:AlternateContent>
    <mc:AlternateContent xmlns:mc="http://schemas.openxmlformats.org/markup-compatibility/2006">
      <mc:Choice Requires="x14">
        <oleObject progId="Acrobat Document" dvAspect="DVASPECT_ICON" shapeId="2097" r:id="rId99">
          <objectPr defaultSize="0" autoPict="0" r:id="rId100">
            <anchor moveWithCells="1">
              <from>
                <xdr:col>12</xdr:col>
                <xdr:colOff>0</xdr:colOff>
                <xdr:row>32</xdr:row>
                <xdr:rowOff>0</xdr:rowOff>
              </from>
              <to>
                <xdr:col>13</xdr:col>
                <xdr:colOff>0</xdr:colOff>
                <xdr:row>33</xdr:row>
                <xdr:rowOff>0</xdr:rowOff>
              </to>
            </anchor>
          </objectPr>
        </oleObject>
      </mc:Choice>
      <mc:Fallback>
        <oleObject progId="Acrobat Document" dvAspect="DVASPECT_ICON" shapeId="2097" r:id="rId99"/>
      </mc:Fallback>
    </mc:AlternateContent>
    <mc:AlternateContent xmlns:mc="http://schemas.openxmlformats.org/markup-compatibility/2006">
      <mc:Choice Requires="x14">
        <oleObject progId="Acrobat Document" dvAspect="DVASPECT_ICON" shapeId="2098" r:id="rId101">
          <objectPr defaultSize="0" autoPict="0" r:id="rId102">
            <anchor moveWithCells="1">
              <from>
                <xdr:col>12</xdr:col>
                <xdr:colOff>0</xdr:colOff>
                <xdr:row>36</xdr:row>
                <xdr:rowOff>0</xdr:rowOff>
              </from>
              <to>
                <xdr:col>12</xdr:col>
                <xdr:colOff>600075</xdr:colOff>
                <xdr:row>37</xdr:row>
                <xdr:rowOff>0</xdr:rowOff>
              </to>
            </anchor>
          </objectPr>
        </oleObject>
      </mc:Choice>
      <mc:Fallback>
        <oleObject progId="Acrobat Document" dvAspect="DVASPECT_ICON" shapeId="2098" r:id="rId101"/>
      </mc:Fallback>
    </mc:AlternateContent>
    <mc:AlternateContent xmlns:mc="http://schemas.openxmlformats.org/markup-compatibility/2006">
      <mc:Choice Requires="x14">
        <oleObject progId="Acrobat Document" dvAspect="DVASPECT_ICON" shapeId="2099" r:id="rId103">
          <objectPr defaultSize="0" autoPict="0" r:id="rId104">
            <anchor moveWithCells="1">
              <from>
                <xdr:col>12</xdr:col>
                <xdr:colOff>9525</xdr:colOff>
                <xdr:row>19</xdr:row>
                <xdr:rowOff>190500</xdr:rowOff>
              </from>
              <to>
                <xdr:col>12</xdr:col>
                <xdr:colOff>600075</xdr:colOff>
                <xdr:row>21</xdr:row>
                <xdr:rowOff>0</xdr:rowOff>
              </to>
            </anchor>
          </objectPr>
        </oleObject>
      </mc:Choice>
      <mc:Fallback>
        <oleObject progId="Acrobat Document" dvAspect="DVASPECT_ICON" shapeId="2099" r:id="rId103"/>
      </mc:Fallback>
    </mc:AlternateContent>
    <mc:AlternateContent xmlns:mc="http://schemas.openxmlformats.org/markup-compatibility/2006">
      <mc:Choice Requires="x14">
        <oleObject progId="Acrobat Document" dvAspect="DVASPECT_ICON" shapeId="2100" r:id="rId105">
          <objectPr defaultSize="0" autoPict="0" r:id="rId106">
            <anchor moveWithCells="1">
              <from>
                <xdr:col>12</xdr:col>
                <xdr:colOff>9525</xdr:colOff>
                <xdr:row>59</xdr:row>
                <xdr:rowOff>0</xdr:rowOff>
              </from>
              <to>
                <xdr:col>12</xdr:col>
                <xdr:colOff>590550</xdr:colOff>
                <xdr:row>60</xdr:row>
                <xdr:rowOff>9525</xdr:rowOff>
              </to>
            </anchor>
          </objectPr>
        </oleObject>
      </mc:Choice>
      <mc:Fallback>
        <oleObject progId="Acrobat Document" dvAspect="DVASPECT_ICON" shapeId="2100" r:id="rId105"/>
      </mc:Fallback>
    </mc:AlternateContent>
    <mc:AlternateContent xmlns:mc="http://schemas.openxmlformats.org/markup-compatibility/2006">
      <mc:Choice Requires="x14">
        <oleObject progId="Acrobat Document" dvAspect="DVASPECT_ICON" shapeId="2101" r:id="rId107">
          <objectPr defaultSize="0" autoPict="0" r:id="rId108">
            <anchor moveWithCells="1">
              <from>
                <xdr:col>12</xdr:col>
                <xdr:colOff>9525</xdr:colOff>
                <xdr:row>19</xdr:row>
                <xdr:rowOff>0</xdr:rowOff>
              </from>
              <to>
                <xdr:col>12</xdr:col>
                <xdr:colOff>600075</xdr:colOff>
                <xdr:row>19</xdr:row>
                <xdr:rowOff>190500</xdr:rowOff>
              </to>
            </anchor>
          </objectPr>
        </oleObject>
      </mc:Choice>
      <mc:Fallback>
        <oleObject progId="Acrobat Document" dvAspect="DVASPECT_ICON" shapeId="2101" r:id="rId107"/>
      </mc:Fallback>
    </mc:AlternateContent>
    <mc:AlternateContent xmlns:mc="http://schemas.openxmlformats.org/markup-compatibility/2006">
      <mc:Choice Requires="x14">
        <oleObject progId="Acrobat Document" dvAspect="DVASPECT_ICON" shapeId="2102" r:id="rId109">
          <objectPr defaultSize="0" autoPict="0" r:id="rId110">
            <anchor moveWithCells="1">
              <from>
                <xdr:col>12</xdr:col>
                <xdr:colOff>9525</xdr:colOff>
                <xdr:row>60</xdr:row>
                <xdr:rowOff>19050</xdr:rowOff>
              </from>
              <to>
                <xdr:col>12</xdr:col>
                <xdr:colOff>590550</xdr:colOff>
                <xdr:row>61</xdr:row>
                <xdr:rowOff>9525</xdr:rowOff>
              </to>
            </anchor>
          </objectPr>
        </oleObject>
      </mc:Choice>
      <mc:Fallback>
        <oleObject progId="Acrobat Document" dvAspect="DVASPECT_ICON" shapeId="2102" r:id="rId109"/>
      </mc:Fallback>
    </mc:AlternateContent>
    <mc:AlternateContent xmlns:mc="http://schemas.openxmlformats.org/markup-compatibility/2006">
      <mc:Choice Requires="x14">
        <oleObject progId="Acrobat Document" dvAspect="DVASPECT_ICON" shapeId="2103" r:id="rId111">
          <objectPr defaultSize="0" autoPict="0" r:id="rId112">
            <anchor moveWithCells="1">
              <from>
                <xdr:col>12</xdr:col>
                <xdr:colOff>0</xdr:colOff>
                <xdr:row>5</xdr:row>
                <xdr:rowOff>9525</xdr:rowOff>
              </from>
              <to>
                <xdr:col>12</xdr:col>
                <xdr:colOff>600075</xdr:colOff>
                <xdr:row>5</xdr:row>
                <xdr:rowOff>190500</xdr:rowOff>
              </to>
            </anchor>
          </objectPr>
        </oleObject>
      </mc:Choice>
      <mc:Fallback>
        <oleObject progId="Acrobat Document" dvAspect="DVASPECT_ICON" shapeId="2103" r:id="rId111"/>
      </mc:Fallback>
    </mc:AlternateContent>
    <mc:AlternateContent xmlns:mc="http://schemas.openxmlformats.org/markup-compatibility/2006">
      <mc:Choice Requires="x14">
        <oleObject progId="Acrobat Document" dvAspect="DVASPECT_ICON" shapeId="2104" r:id="rId113">
          <objectPr defaultSize="0" autoPict="0" r:id="rId114">
            <anchor moveWithCells="1">
              <from>
                <xdr:col>11</xdr:col>
                <xdr:colOff>600075</xdr:colOff>
                <xdr:row>18</xdr:row>
                <xdr:rowOff>9525</xdr:rowOff>
              </from>
              <to>
                <xdr:col>13</xdr:col>
                <xdr:colOff>0</xdr:colOff>
                <xdr:row>19</xdr:row>
                <xdr:rowOff>0</xdr:rowOff>
              </to>
            </anchor>
          </objectPr>
        </oleObject>
      </mc:Choice>
      <mc:Fallback>
        <oleObject progId="Acrobat Document" dvAspect="DVASPECT_ICON" shapeId="2104" r:id="rId113"/>
      </mc:Fallback>
    </mc:AlternateContent>
    <mc:AlternateContent xmlns:mc="http://schemas.openxmlformats.org/markup-compatibility/2006">
      <mc:Choice Requires="x14">
        <oleObject progId="Acrobat Document" dvAspect="DVASPECT_ICON" shapeId="2105" r:id="rId115">
          <objectPr defaultSize="0" autoPict="0" r:id="rId116">
            <anchor moveWithCells="1">
              <from>
                <xdr:col>12</xdr:col>
                <xdr:colOff>9525</xdr:colOff>
                <xdr:row>44</xdr:row>
                <xdr:rowOff>9525</xdr:rowOff>
              </from>
              <to>
                <xdr:col>13</xdr:col>
                <xdr:colOff>0</xdr:colOff>
                <xdr:row>45</xdr:row>
                <xdr:rowOff>0</xdr:rowOff>
              </to>
            </anchor>
          </objectPr>
        </oleObject>
      </mc:Choice>
      <mc:Fallback>
        <oleObject progId="Acrobat Document" dvAspect="DVASPECT_ICON" shapeId="2105" r:id="rId115"/>
      </mc:Fallback>
    </mc:AlternateContent>
    <mc:AlternateContent xmlns:mc="http://schemas.openxmlformats.org/markup-compatibility/2006">
      <mc:Choice Requires="x14">
        <oleObject progId="Acrobat Document" dvAspect="DVASPECT_ICON" shapeId="2106" r:id="rId117">
          <objectPr defaultSize="0" autoPict="0" r:id="rId118">
            <anchor moveWithCells="1">
              <from>
                <xdr:col>12</xdr:col>
                <xdr:colOff>0</xdr:colOff>
                <xdr:row>43</xdr:row>
                <xdr:rowOff>0</xdr:rowOff>
              </from>
              <to>
                <xdr:col>13</xdr:col>
                <xdr:colOff>0</xdr:colOff>
                <xdr:row>43</xdr:row>
                <xdr:rowOff>190500</xdr:rowOff>
              </to>
            </anchor>
          </objectPr>
        </oleObject>
      </mc:Choice>
      <mc:Fallback>
        <oleObject progId="Acrobat Document" dvAspect="DVASPECT_ICON" shapeId="2106" r:id="rId117"/>
      </mc:Fallback>
    </mc:AlternateContent>
    <mc:AlternateContent xmlns:mc="http://schemas.openxmlformats.org/markup-compatibility/2006">
      <mc:Choice Requires="x14">
        <oleObject progId="Acrobat Document" dvAspect="DVASPECT_ICON" shapeId="2107" r:id="rId119">
          <objectPr defaultSize="0" autoPict="0" r:id="rId120">
            <anchor moveWithCells="1">
              <from>
                <xdr:col>12</xdr:col>
                <xdr:colOff>0</xdr:colOff>
                <xdr:row>24</xdr:row>
                <xdr:rowOff>0</xdr:rowOff>
              </from>
              <to>
                <xdr:col>13</xdr:col>
                <xdr:colOff>0</xdr:colOff>
                <xdr:row>24</xdr:row>
                <xdr:rowOff>190500</xdr:rowOff>
              </to>
            </anchor>
          </objectPr>
        </oleObject>
      </mc:Choice>
      <mc:Fallback>
        <oleObject progId="Acrobat Document" dvAspect="DVASPECT_ICON" shapeId="2107" r:id="rId119"/>
      </mc:Fallback>
    </mc:AlternateContent>
    <mc:AlternateContent xmlns:mc="http://schemas.openxmlformats.org/markup-compatibility/2006">
      <mc:Choice Requires="x14">
        <oleObject progId="Acrobat Document" dvAspect="DVASPECT_ICON" shapeId="2108" r:id="rId121">
          <objectPr defaultSize="0" autoPict="0" r:id="rId122">
            <anchor moveWithCells="1">
              <from>
                <xdr:col>12</xdr:col>
                <xdr:colOff>0</xdr:colOff>
                <xdr:row>48</xdr:row>
                <xdr:rowOff>0</xdr:rowOff>
              </from>
              <to>
                <xdr:col>13</xdr:col>
                <xdr:colOff>9525</xdr:colOff>
                <xdr:row>48</xdr:row>
                <xdr:rowOff>190500</xdr:rowOff>
              </to>
            </anchor>
          </objectPr>
        </oleObject>
      </mc:Choice>
      <mc:Fallback>
        <oleObject progId="Acrobat Document" dvAspect="DVASPECT_ICON" shapeId="2108" r:id="rId121"/>
      </mc:Fallback>
    </mc:AlternateContent>
    <mc:AlternateContent xmlns:mc="http://schemas.openxmlformats.org/markup-compatibility/2006">
      <mc:Choice Requires="x14">
        <oleObject progId="Acrobat Document" dvAspect="DVASPECT_ICON" shapeId="2109" r:id="rId123">
          <objectPr defaultSize="0" autoPict="0" r:id="rId124">
            <anchor moveWithCells="1">
              <from>
                <xdr:col>12</xdr:col>
                <xdr:colOff>0</xdr:colOff>
                <xdr:row>39</xdr:row>
                <xdr:rowOff>0</xdr:rowOff>
              </from>
              <to>
                <xdr:col>13</xdr:col>
                <xdr:colOff>9525</xdr:colOff>
                <xdr:row>40</xdr:row>
                <xdr:rowOff>0</xdr:rowOff>
              </to>
            </anchor>
          </objectPr>
        </oleObject>
      </mc:Choice>
      <mc:Fallback>
        <oleObject progId="Acrobat Document" dvAspect="DVASPECT_ICON" shapeId="2109" r:id="rId123"/>
      </mc:Fallback>
    </mc:AlternateContent>
    <mc:AlternateContent xmlns:mc="http://schemas.openxmlformats.org/markup-compatibility/2006">
      <mc:Choice Requires="x14">
        <oleObject progId="Acrobat Document" dvAspect="DVASPECT_ICON" shapeId="2110" r:id="rId125">
          <objectPr defaultSize="0" autoPict="0" r:id="rId126">
            <anchor moveWithCells="1">
              <from>
                <xdr:col>12</xdr:col>
                <xdr:colOff>0</xdr:colOff>
                <xdr:row>35</xdr:row>
                <xdr:rowOff>0</xdr:rowOff>
              </from>
              <to>
                <xdr:col>12</xdr:col>
                <xdr:colOff>600075</xdr:colOff>
                <xdr:row>36</xdr:row>
                <xdr:rowOff>0</xdr:rowOff>
              </to>
            </anchor>
          </objectPr>
        </oleObject>
      </mc:Choice>
      <mc:Fallback>
        <oleObject progId="Acrobat Document" dvAspect="DVASPECT_ICON" shapeId="2110" r:id="rId125"/>
      </mc:Fallback>
    </mc:AlternateContent>
    <mc:AlternateContent xmlns:mc="http://schemas.openxmlformats.org/markup-compatibility/2006">
      <mc:Choice Requires="x14">
        <oleObject progId="Acrobat Document" dvAspect="DVASPECT_ICON" shapeId="2111" r:id="rId127">
          <objectPr defaultSize="0" autoPict="0" r:id="rId128">
            <anchor moveWithCells="1">
              <from>
                <xdr:col>12</xdr:col>
                <xdr:colOff>0</xdr:colOff>
                <xdr:row>23</xdr:row>
                <xdr:rowOff>0</xdr:rowOff>
              </from>
              <to>
                <xdr:col>13</xdr:col>
                <xdr:colOff>9525</xdr:colOff>
                <xdr:row>23</xdr:row>
                <xdr:rowOff>180975</xdr:rowOff>
              </to>
            </anchor>
          </objectPr>
        </oleObject>
      </mc:Choice>
      <mc:Fallback>
        <oleObject progId="Acrobat Document" dvAspect="DVASPECT_ICON" shapeId="2111" r:id="rId127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12</vt:i4>
      </vt:variant>
      <vt:variant>
        <vt:lpstr>Named Ranges</vt:lpstr>
      </vt:variant>
      <vt:variant>
        <vt:i4>1</vt:i4>
      </vt:variant>
    </vt:vector>
  </HeadingPairs>
  <TitlesOfParts>
    <vt:vector size="13" baseType="lpstr">
      <vt:lpstr>Apr-23_N</vt:lpstr>
      <vt:lpstr>May-23</vt:lpstr>
      <vt:lpstr>June-23</vt:lpstr>
      <vt:lpstr>July-23</vt:lpstr>
      <vt:lpstr>Aug-23</vt:lpstr>
      <vt:lpstr>sep-23</vt:lpstr>
      <vt:lpstr>Oct-23</vt:lpstr>
      <vt:lpstr>Nov-23</vt:lpstr>
      <vt:lpstr>Dec-23</vt:lpstr>
      <vt:lpstr>Jan-24</vt:lpstr>
      <vt:lpstr>Feb-24</vt:lpstr>
      <vt:lpstr>Mar-24</vt:lpstr>
      <vt:lpstr>'sep-23'!Print_Area</vt:lpstr>
    </vt:vector>
  </TitlesOfParts>
  <Company>HP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Chief Engineer - RCD</dc:creator>
  <cp:lastModifiedBy>Chief Engineer - RCD</cp:lastModifiedBy>
  <dcterms:created xsi:type="dcterms:W3CDTF">2024-12-03T06:07:29Z</dcterms:created>
  <dcterms:modified xsi:type="dcterms:W3CDTF">2024-12-03T06:07:53Z</dcterms:modified>
</cp:coreProperties>
</file>